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76" windowWidth="15195" windowHeight="8310" tabRatio="742" firstSheet="4" activeTab="10"/>
  </bookViews>
  <sheets>
    <sheet name="форма №1" sheetId="1" r:id="rId1"/>
    <sheet name="Таблица 1" sheetId="2" r:id="rId2"/>
    <sheet name="Таблица 2" sheetId="3" r:id="rId3"/>
    <sheet name="Таблица 3" sheetId="4" r:id="rId4"/>
    <sheet name="Таблица 4" sheetId="5" r:id="rId5"/>
    <sheet name="Таблица 5" sheetId="6" r:id="rId6"/>
    <sheet name="Таблица 6" sheetId="7" r:id="rId7"/>
    <sheet name="Таблица 7" sheetId="8" r:id="rId8"/>
    <sheet name="форма №2" sheetId="9" r:id="rId9"/>
    <sheet name="форма №3" sheetId="10" r:id="rId10"/>
    <sheet name="форма №4" sheetId="11" r:id="rId11"/>
    <sheet name="Форма №5" sheetId="12" r:id="rId12"/>
    <sheet name="форма №8 (Табл 1)" sheetId="13" r:id="rId13"/>
    <sheet name="форма №8 (Табл 2)" sheetId="14" r:id="rId14"/>
    <sheet name="форма № 9" sheetId="15" r:id="rId15"/>
    <sheet name="табл 1 к форме №9" sheetId="16" r:id="rId16"/>
    <sheet name="табл 2 к форме № 9" sheetId="17" r:id="rId17"/>
    <sheet name="форма №9а" sheetId="18" r:id="rId18"/>
    <sheet name="форма №10" sheetId="19" r:id="rId19"/>
    <sheet name="форма №13" sheetId="20" r:id="rId20"/>
    <sheet name="форма №14" sheetId="21" r:id="rId21"/>
    <sheet name="Форма 14а" sheetId="22" r:id="rId22"/>
  </sheets>
  <externalReferences>
    <externalReference r:id="rId25"/>
    <externalReference r:id="rId26"/>
  </externalReferences>
  <definedNames>
    <definedName name="_xlnm.Print_Titles" localSheetId="2">'Таблица 2'!$6:$6</definedName>
    <definedName name="_xlnm.Print_Titles" localSheetId="4">'Таблица 4'!$8:$8</definedName>
    <definedName name="_xlnm.Print_Titles" localSheetId="14">'форма № 9'!$7:$7</definedName>
    <definedName name="_xlnm.Print_Titles" localSheetId="0">'форма №1'!$7:$7</definedName>
    <definedName name="_xlnm.Print_Titles" localSheetId="20">'форма №14'!$7:$7</definedName>
    <definedName name="_xlnm.Print_Titles" localSheetId="8">'форма №2'!$7:$7</definedName>
    <definedName name="_xlnm.Print_Titles" localSheetId="9">'форма №3'!$7:$7</definedName>
    <definedName name="_xlnm.Print_Titles" localSheetId="10">'форма №4'!$7:$7</definedName>
    <definedName name="_xlnm.Print_Titles" localSheetId="11">'Форма №5'!$8:$8</definedName>
    <definedName name="_xlnm.Print_Titles" localSheetId="13">'форма №8 (Табл 2)'!$8:$8</definedName>
    <definedName name="_xlnm.Print_Area" localSheetId="21">'Форма 14а'!$A$1:$M$18</definedName>
    <definedName name="_xlnm.Print_Area" localSheetId="0">'форма №1'!$A$1:$S$106</definedName>
    <definedName name="_xlnm.Print_Area" localSheetId="18">'форма №10'!$A$1:$T$25</definedName>
    <definedName name="_xlnm.Print_Area" localSheetId="19">'форма №13'!$A$1:$C$47</definedName>
    <definedName name="Ст._19.7_КоАП_Непредставление_сведений__информации" localSheetId="17">'[2]Свод1'!#REF!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<sst xmlns="http://schemas.openxmlformats.org/spreadsheetml/2006/main" count="2382" uniqueCount="835">
  <si>
    <t xml:space="preserve">ст.16 Запрет на ограничивающие конкуренцию соглашения и согласованные действия органов власти,госуд. внебюджетных фондов, Банка России, всего:
в том числе: </t>
  </si>
  <si>
    <t>ст.17.1 Нарушение порядка заключения договоров в отношении государственного и муниципального имущества, всего
в том числе:</t>
  </si>
  <si>
    <t>ст.ст. 19-21 Нарушение  порядка предоставления государственной или муниципальной преференции, всего: 
в том числе:</t>
  </si>
  <si>
    <t>ст. 25 Обязанность представления информации в антимонопольный орган, всего:
 в том числе: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</si>
  <si>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доход, всего: 
в том числе:</t>
  </si>
  <si>
    <t>Тел. для справок ФАС России  252-46-91</t>
  </si>
  <si>
    <t xml:space="preserve">Принято исков судом в отчетном периоде 
</t>
  </si>
  <si>
    <t>Суд удовлетворил иски</t>
  </si>
  <si>
    <t>Суд отказал в исках</t>
  </si>
  <si>
    <t>Иск находится в стадии судебного рассмотрения</t>
  </si>
  <si>
    <t>принятые в предыдущем периоде</t>
  </si>
  <si>
    <t>принятые в   отчетном периоде</t>
  </si>
  <si>
    <t>принятых в предыдущем периоде</t>
  </si>
  <si>
    <t>принятых в   отчетном периоде</t>
  </si>
  <si>
    <t>Форма № 2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</si>
  <si>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</si>
  <si>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</si>
  <si>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Форма № 3</t>
  </si>
  <si>
    <t>Форма № 1</t>
  </si>
  <si>
    <t>Нарушения антимонопольного законодательcтва, выявленные на рынках в разрезе
сфер деятельности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</si>
  <si>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</si>
  <si>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</si>
  <si>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</si>
  <si>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</si>
  <si>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 xml:space="preserve"> Электро - теплоэнергия  </t>
  </si>
  <si>
    <t xml:space="preserve"> Газ</t>
  </si>
  <si>
    <t xml:space="preserve"> Нефть и нефтепродукты     </t>
  </si>
  <si>
    <t>Железнодорожный транспорт</t>
  </si>
  <si>
    <t xml:space="preserve">Морской и речной транспорт,
деятельность морских и речных портов </t>
  </si>
  <si>
    <t>Автомобильный транспорт</t>
  </si>
  <si>
    <t xml:space="preserve">Воздуш.транспорт, деят. аэропортов </t>
  </si>
  <si>
    <t xml:space="preserve">Связь                         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</si>
  <si>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</si>
  <si>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</si>
  <si>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</si>
  <si>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</si>
  <si>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Сельское и лесное хозяйство</t>
  </si>
  <si>
    <t>Недропользование</t>
  </si>
  <si>
    <t>Машиностроительный комплекс</t>
  </si>
  <si>
    <t xml:space="preserve">Металлургический и рудно-сырьевой комплексы 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</si>
  <si>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</si>
  <si>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</si>
  <si>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</si>
  <si>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из общего количества:                                                           со стороны субъектов естественной монополии</t>
  </si>
  <si>
    <t xml:space="preserve">ст.16 Запрет на ограничивающие конкуренцию соглашения и согласованные действия органов власти, всего:
в том числе: </t>
  </si>
  <si>
    <t>из общего количества:                                                           при участии субъектов естественной монополии</t>
  </si>
  <si>
    <t>Телефон  ___________________</t>
  </si>
  <si>
    <t>Тел. для справок ФАС России:  (499) 252-46-91</t>
  </si>
  <si>
    <r>
      <t xml:space="preserve">Рас-
смот-
рено заявлений
</t>
    </r>
    <r>
      <rPr>
        <sz val="7"/>
        <rFont val="Times New Roman CYR"/>
        <family val="0"/>
      </rPr>
      <t>1=2+3+4</t>
    </r>
  </si>
  <si>
    <r>
      <t xml:space="preserve">Выда-
но
пред-
писа-
ний
</t>
    </r>
    <r>
      <rPr>
        <sz val="7"/>
        <rFont val="Times New Roman CYR"/>
        <family val="0"/>
      </rPr>
      <t>13=15+16
+17</t>
    </r>
  </si>
  <si>
    <t>Форма № 4</t>
  </si>
  <si>
    <t xml:space="preserve">         Сведения о рассмотрении ходатайств и уведомлений  по осуществлению государственного контроля
 за экономической концентрацией в соответствии с требованиями
 Федерального закона "О защите конкуренции" и Федерального закона "О естественных монополия</t>
  </si>
  <si>
    <t>Сделки, иные действия</t>
  </si>
  <si>
    <t>Вид 
обращения</t>
  </si>
  <si>
    <t>Рассмотрено</t>
  </si>
  <si>
    <t>Из общего количества рассмотренных ходатайств: ходатайства, по которым были продлены сроки рассмотрения</t>
  </si>
  <si>
    <t>Отказано в согласии 
( не принято к сведению)</t>
  </si>
  <si>
    <t>Удовлетворено
 (принято к сведению)</t>
  </si>
  <si>
    <t xml:space="preserve">
из них:
 с иност. 
инвестор.</t>
  </si>
  <si>
    <t>в т.ч. с иностр. 
инвестор.</t>
  </si>
  <si>
    <t>в том числе</t>
  </si>
  <si>
    <t>с выдачей 
предпи-
сания</t>
  </si>
  <si>
    <t>после выполнения определен-
ных условий</t>
  </si>
  <si>
    <t>ходатайство</t>
  </si>
  <si>
    <t>уведомление</t>
  </si>
  <si>
    <t xml:space="preserve">    Всего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</si>
  <si>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</si>
  <si>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</si>
  <si>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</si>
  <si>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</si>
  <si>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</si>
  <si>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</si>
  <si>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Форма № 10</t>
  </si>
  <si>
    <t>по проверке</t>
  </si>
  <si>
    <t>Результаты проверок</t>
  </si>
  <si>
    <t xml:space="preserve">Привлечено к административной 
ответственности </t>
  </si>
  <si>
    <t>Предмет проверки</t>
  </si>
  <si>
    <t>Всего прове-дено прове-рок по соблюдению законода-тельства 1=2+3 1=4+5+6+7</t>
  </si>
  <si>
    <t>плано-
вые</t>
  </si>
  <si>
    <t>внепла-
новые</t>
  </si>
  <si>
    <t>федераль-
ных органов 
исполни-
тельной 
власти</t>
  </si>
  <si>
    <t>органов 
исполни-
тельной 
власти 
субъекта 
РФ</t>
  </si>
  <si>
    <t>органов 
местного 
самоуправ-
ления</t>
  </si>
  <si>
    <t xml:space="preserve"> НКО </t>
  </si>
  <si>
    <t>возбуждено 
дел по 
результатам 
проверок, 
проведенных</t>
  </si>
  <si>
    <t>выдано предписаний по итогам рассмотрения дел, возбужденных по результатам проверок, проведенных</t>
  </si>
  <si>
    <t>исполнено предписаний, выданных  по итогам рассмотрения дел, возбужденных по результатам проверок, проведенных</t>
  </si>
  <si>
    <t>возбуждено дел об администра-
тивных правонару-
шениях по итогам 
проверок, проведенных</t>
  </si>
  <si>
    <t>должностных 
лиц</t>
  </si>
  <si>
    <t>юридических 
лиц</t>
  </si>
  <si>
    <t>в преды-
дущих 
перио-
дах</t>
  </si>
  <si>
    <t>в отчет-
ном 
периоде</t>
  </si>
  <si>
    <t>по итогам 
проверок, 
проведен-
ных 
в преды-
дущих 
периодах</t>
  </si>
  <si>
    <t>по итогам 
проверок, 
проведен-
ных в 
отчетном 
периоде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</si>
  <si>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</si>
  <si>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</si>
  <si>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</si>
  <si>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</si>
  <si>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</si>
  <si>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</si>
  <si>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</si>
  <si>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</si>
  <si>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</si>
  <si>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</si>
  <si>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</si>
  <si>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</si>
  <si>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</si>
  <si>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</si>
  <si>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</si>
  <si>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</si>
  <si>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</si>
  <si>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по соблюдению АМЗ</t>
  </si>
  <si>
    <t>№ 135-ФЗ в том числе: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</si>
  <si>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</si>
  <si>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</si>
  <si>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</si>
  <si>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</si>
  <si>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</si>
  <si>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</si>
  <si>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</si>
  <si>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</t>
  </si>
  <si>
    <t>ст.9  Права и обязанности хозяйствующих субъектов в связи с заключением и исполнением договора поставки продтоваров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</si>
  <si>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</si>
  <si>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</si>
  <si>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</si>
  <si>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>Тел. для справок ФАС России: 8(499) 252-15-92</t>
  </si>
  <si>
    <t>Форма № 14</t>
  </si>
  <si>
    <t>Отчет о реализации статьи 178 Уголовного кодекса Российской Федерации</t>
  </si>
  <si>
    <t>Количество решений о передаче в правоохранительные органы материалов для решения вопроса о возбуждении уголовного дела в соответствии со ст. 178 УК РФ 
в отчетном периоде 
1=3+5+6</t>
  </si>
  <si>
    <t>Возбуждено уголовных дел в отчетном периоде</t>
  </si>
  <si>
    <t>Отказано в возбуждении уголовного дела в отчетном периоде</t>
  </si>
  <si>
    <t>Количество решений из числа переданных в правоохранительные органы в отчетном периоде,
находящихся в стадии  рассмотрения</t>
  </si>
  <si>
    <t>по материалам, переданным в предыдущем периоде</t>
  </si>
  <si>
    <t>по материалам, переданным в отчетном периоде</t>
  </si>
  <si>
    <t>по статье 16</t>
  </si>
  <si>
    <t>Статья Закона 
№ 135-ФЗ</t>
  </si>
  <si>
    <t>Форма № 9а</t>
  </si>
  <si>
    <t>телефон ____________________________</t>
  </si>
  <si>
    <t>Руководитель _____________________</t>
  </si>
  <si>
    <t>Тел. для справок ФАС России (499) 252-45-12</t>
  </si>
  <si>
    <t xml:space="preserve">   Всего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</si>
  <si>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</si>
  <si>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</si>
  <si>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X</t>
  </si>
  <si>
    <t xml:space="preserve">                                               ст.7  Закона "О естественных
                                          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</si>
  <si>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</si>
  <si>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</si>
  <si>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 xml:space="preserve"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 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</si>
  <si>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</si>
  <si>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</si>
  <si>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 xml:space="preserve">ходатайство </t>
  </si>
  <si>
    <t xml:space="preserve">Исполнитель </t>
  </si>
  <si>
    <t>_______________________________</t>
  </si>
  <si>
    <t>Телефон ___________</t>
  </si>
  <si>
    <t>Руководитель</t>
  </si>
  <si>
    <r>
      <t xml:space="preserve">Слияние коммерческих организаций </t>
    </r>
    <r>
      <rPr>
        <sz val="10"/>
        <rFont val="Times New Roman CYR"/>
        <family val="0"/>
      </rPr>
      <t>(за исключением финансовых организаций)</t>
    </r>
  </si>
  <si>
    <r>
      <t xml:space="preserve">Слияние финансовых организаций или присоединение одной </t>
    </r>
    <r>
      <rPr>
        <sz val="10"/>
        <rFont val="Times New Roman CYR"/>
        <family val="0"/>
      </rPr>
      <t>или нескольких</t>
    </r>
    <r>
      <rPr>
        <sz val="10"/>
        <rFont val="Times New Roman CYR"/>
        <family val="1"/>
      </rPr>
      <t xml:space="preserve"> финансовых организаций к другой финансовой организации</t>
    </r>
  </si>
  <si>
    <t>Форма № 5</t>
  </si>
  <si>
    <t>ИТОГО</t>
  </si>
  <si>
    <t>Таблица 1</t>
  </si>
  <si>
    <t>Госконтроль
в сфере
рекламы</t>
  </si>
  <si>
    <t>Рассмо-
трено
заявле-
ний
1=2+3</t>
  </si>
  <si>
    <t>Результаты рассмотрения заявлений</t>
  </si>
  <si>
    <t>Возбуж-
дено
дел
по
инициа-
тиве 
УФАС/
ФАС</t>
  </si>
  <si>
    <t>Всего
возбуж-
денных
дел
5=3+4
5=6+7</t>
  </si>
  <si>
    <t>Принято решение о</t>
  </si>
  <si>
    <t>Выдано предпи-саний</t>
  </si>
  <si>
    <t>Подано заявле-ний
в суд</t>
  </si>
  <si>
    <t xml:space="preserve">
Обжало-
вано
решений
в
суд
               </t>
  </si>
  <si>
    <t>Отмене-но
решений</t>
  </si>
  <si>
    <t>Удовлет-ворено заявле-ний судом</t>
  </si>
  <si>
    <t>отказано
в возбуж-
дении
дела</t>
  </si>
  <si>
    <t>возбуж-
дено
дел</t>
  </si>
  <si>
    <t xml:space="preserve">прекра-щении произ-
водства
по делу 
</t>
  </si>
  <si>
    <t>наличии
нару-шения</t>
  </si>
  <si>
    <t>выдан-ных в преды-дущие периоды</t>
  </si>
  <si>
    <t>выдан-ных в отчет-
ном периоде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</si>
  <si>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</si>
  <si>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</si>
  <si>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</si>
  <si>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</si>
  <si>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</si>
  <si>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 xml:space="preserve">о признании недейст-вительным разреше-ния на установку рек-ламной конструкции </t>
  </si>
  <si>
    <t>х</t>
  </si>
  <si>
    <t>Исполнитель</t>
  </si>
  <si>
    <t>тел.</t>
  </si>
  <si>
    <t>Таблица 2</t>
  </si>
  <si>
    <t>Выявленные нарушения
законодательства РФ о рекламе</t>
  </si>
  <si>
    <t>Рассмотрено 
фактов,
указывающих
на событие 
правонарушения 1=2+3</t>
  </si>
  <si>
    <t>не установлено нарушений</t>
  </si>
  <si>
    <t>возбуждено дело по факту</t>
  </si>
  <si>
    <t>2</t>
  </si>
  <si>
    <t>3</t>
  </si>
  <si>
    <t>ч.2 ст.5    (недобросовестная реклама)</t>
  </si>
  <si>
    <t>ч.3 ст.5    (недостоверная реклама)</t>
  </si>
  <si>
    <t>ч.4 ст.5    (агрессивная реклама)</t>
  </si>
  <si>
    <t>ч.5 ст.5    (в рекламе не допускается)</t>
  </si>
  <si>
    <t>ч.6 ст.5    (оскорбительная реклама)</t>
  </si>
  <si>
    <t>ч.7 ст.5    (отсутствие сущ. инф. в рекламе)</t>
  </si>
  <si>
    <t>ч.7.1 ст.5 (стоимостные показатели в рекламе)</t>
  </si>
  <si>
    <t>ч.8 ст.5    (не соответ. правилам и регламентам)</t>
  </si>
  <si>
    <t>ч.9 ст.5    (скрытая реклама)</t>
  </si>
  <si>
    <t>ч.10 ст.5  (реклама в учебниках и тетрадях)</t>
  </si>
  <si>
    <t>ч.11 ст.5  (о соблюдении зак-ва РФ)</t>
  </si>
  <si>
    <t>ст.6          (защита н/летних в рекламе)</t>
  </si>
  <si>
    <t>ст.7          (запрещенные к рекламе товары)</t>
  </si>
  <si>
    <t>ст.8          (дистанционные продажи в рекламе)</t>
  </si>
  <si>
    <t>ст.9          (реклама стимулир. мероприятий)</t>
  </si>
  <si>
    <t>ч.4 ст.10  (социальная реклама)</t>
  </si>
  <si>
    <t>ст.12        (сроки хранения рекламы)</t>
  </si>
  <si>
    <t>ч.1 ст.14         (сообщ. о транс-и рекламы в телепрогр.)</t>
  </si>
  <si>
    <t>ч.2, 12 ст.14   (бегущ. строка, звук рекламы в телепрогр.)</t>
  </si>
  <si>
    <t>ч. 3, 10 ст. 14   (объем рекламы в телепрогр.)</t>
  </si>
  <si>
    <t>ч.3.1, 3.3 ст.14  (расторжение договоров)</t>
  </si>
  <si>
    <t>ч.4, 5 ст.14     (религиозные и 15-ти мин. телепередачи)</t>
  </si>
  <si>
    <t>ч.6, 13 ст.14   (телепер. о выборах и деят. орг.гос.вл.)</t>
  </si>
  <si>
    <t>ч.7 ст.14         (детские и образовательные телепередачи)</t>
  </si>
  <si>
    <t>ч.8, 9 ст.14     (телетрансляции спорт. соревнований)</t>
  </si>
  <si>
    <t>ч.14 ст.14       (реклама в дни траура, объявленные в РФ)</t>
  </si>
  <si>
    <t>ч.1 ст.15         (сообщ. о трансляции рекламы в радиопрогр.)</t>
  </si>
  <si>
    <t>ч.2, 9 ст.15     (объем рекламы в радиопрогр.)</t>
  </si>
  <si>
    <t>ч.3, 4 ст.15     (религиозные и 15-ти мин. радиопередачи)</t>
  </si>
  <si>
    <t>ч.5, 12 ст.15   (радиопередачи о выборах и деят. орг.гос.вл.)</t>
  </si>
  <si>
    <r>
      <t xml:space="preserve">Календарь: </t>
    </r>
    <r>
      <rPr>
        <u val="single"/>
        <sz val="10"/>
        <color indexed="8"/>
        <rFont val="Times New Roman"/>
        <family val="1"/>
      </rPr>
      <t>период отчета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</si>
  <si>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территориальный орган, структурное подразделение ФАС России</t>
    </r>
  </si>
  <si>
    <t>Статьи закона</t>
  </si>
  <si>
    <t xml:space="preserve">Принято решений о признании нарушения  по результатам рассмотрения дел в отчётном периоде </t>
  </si>
  <si>
    <t>принятых в предыдущие периоды</t>
  </si>
  <si>
    <t>принятые в предыдущие периоды</t>
  </si>
  <si>
    <t>Форма № 13</t>
  </si>
  <si>
    <t>Отчет о работе по адвокатированию конкуренции в части предупреждения нарушений антимонопольного законодательства, а также законодательства о размещении заказов, законодательства о рекламе, законодательства о естественных монополиях</t>
  </si>
  <si>
    <t>Наименование мероприятия</t>
  </si>
  <si>
    <t>Количество</t>
  </si>
  <si>
    <t>01.       </t>
  </si>
  <si>
    <t>Проведено пресс-конференций, всего:</t>
  </si>
  <si>
    <t>01.01.</t>
  </si>
  <si>
    <t>Антимонопольного законодательства</t>
  </si>
  <si>
    <t>01.02.</t>
  </si>
  <si>
    <t>Контроля за размещением заказов</t>
  </si>
  <si>
    <t>01.03.</t>
  </si>
  <si>
    <t>Контроля рекламной деятельности</t>
  </si>
  <si>
    <t>01.04.</t>
  </si>
  <si>
    <t>Контроля законодательства о естественных монополиях</t>
  </si>
  <si>
    <t>02.       </t>
  </si>
  <si>
    <t>02.01.</t>
  </si>
  <si>
    <t>02.02.</t>
  </si>
  <si>
    <t>02.03.</t>
  </si>
  <si>
    <t>02.04.</t>
  </si>
  <si>
    <t>03.       </t>
  </si>
  <si>
    <t>Принято активное участие в работе совещаний структур органов власти (сделано докладов), всего:</t>
  </si>
  <si>
    <t>03.01.</t>
  </si>
  <si>
    <t>03.02.</t>
  </si>
  <si>
    <t>03.03.</t>
  </si>
  <si>
    <t>03.04.</t>
  </si>
  <si>
    <t>04.       </t>
  </si>
  <si>
    <t>Разослано материалов ЦА ФАС России в региональные и местные СМИ</t>
  </si>
  <si>
    <t>05.       </t>
  </si>
  <si>
    <t>Разослано собственных материалов в региональные и местные СМИ, всего:</t>
  </si>
  <si>
    <t>05.01.</t>
  </si>
  <si>
    <t>05.02.</t>
  </si>
  <si>
    <t>05.03.</t>
  </si>
  <si>
    <t>05.04.</t>
  </si>
  <si>
    <t>06.       </t>
  </si>
  <si>
    <t xml:space="preserve">Вышло материалов о деятельности ЦА ФАС России в региональных и местных СМИ </t>
  </si>
  <si>
    <t>07.       </t>
  </si>
  <si>
    <t xml:space="preserve">Вышло материалов о деятельности территориального управления ФАС России в печатных и Интернет-СМИ </t>
  </si>
  <si>
    <t>07.01.</t>
  </si>
  <si>
    <t>07.02.</t>
  </si>
  <si>
    <t>07.03.</t>
  </si>
  <si>
    <t>07.04.</t>
  </si>
  <si>
    <t>08.       </t>
  </si>
  <si>
    <t>08.01.</t>
  </si>
  <si>
    <t>08.02.</t>
  </si>
  <si>
    <t>08.03.</t>
  </si>
  <si>
    <t>08.04.</t>
  </si>
  <si>
    <t>09.01.</t>
  </si>
  <si>
    <t>09.02.</t>
  </si>
  <si>
    <t>09.03.</t>
  </si>
  <si>
    <t>Прочие мероприятия</t>
  </si>
  <si>
    <t>Устра-
нено наруше-
ний в резуль-
тате прове-
рок до возбуждения дела (выполнено предупреждений)</t>
  </si>
  <si>
    <t>Исполнитель:    _________________________                    Телефоны: _________________________
Руководитель:  _________________________                    
                                                                                        Телефон для справок ФАС России: 
                                                                                        8 (499) 252-31-90, Административное управление</t>
  </si>
  <si>
    <t>Тел. для справок ФАС России: 8(499) 252-46-91, 8(499) 252-15-92</t>
  </si>
  <si>
    <t>(соответствует 
гр.9 формы № 14)</t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</si>
  <si>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_____(период отчета)______</t>
  </si>
  <si>
    <t>из общего количествава по статье 14.9:</t>
  </si>
  <si>
    <t>Ст. 14.40 КоАП Нарушение при осуществлении хозяйствующими субъектами торговой деятельности антимонопольных правил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</si>
  <si>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</si>
  <si>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</si>
  <si>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по торговле</t>
  </si>
  <si>
    <t>Примечания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</si>
  <si>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контролю, всего:
в том числе:</t>
  </si>
  <si>
    <t>ст.10 - манипулирование ценами на оптовом и (или) розничных рынках электрической энергии (мощности)</t>
  </si>
  <si>
    <t>1.14.</t>
  </si>
  <si>
    <t>ст.11 Запрет на ограничивающие конкуренцию соглашения  хоз. субъектов</t>
  </si>
  <si>
    <t>ст.11 -  сокращение или прекращение производства товара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</si>
  <si>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</si>
  <si>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</si>
  <si>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2.13.</t>
  </si>
  <si>
    <t>ст.11.1 Запрет на ограничивающие конкуренцию согласованные действия хоз. субъектов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</si>
  <si>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</si>
  <si>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</si>
  <si>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</si>
  <si>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</si>
  <si>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</si>
  <si>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</si>
  <si>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</si>
  <si>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ст.15 - создание дискриминационных условий</t>
  </si>
  <si>
    <t>ст. 15 - неправомерное указание о приобретении товара</t>
  </si>
  <si>
    <t xml:space="preserve">Ст.18 Особенности заключения договоров с финансовыми организациями </t>
  </si>
  <si>
    <t>ст.11 -  отказ от заключения договоров с определенными продавцами или покупателями (заказчиками)</t>
  </si>
  <si>
    <t>ст.11 - иные соглашения, ограничивающие конкуренцию (за исключением вышеперечисленных)</t>
  </si>
  <si>
    <t>ст.11.1 -  установление или поддержание цен (тарифов), скидок, надбавок (доплат) и (или) наценок</t>
  </si>
  <si>
    <t>ст.11.1 -  отказ от заключения договоров с определенными продавцами или покупателями (заказчиками)</t>
  </si>
  <si>
    <t>ст.11.1 - иные согласованные действия, ограничивающие конкуренцию (за исключением вышеперечисленных)</t>
  </si>
  <si>
    <r>
      <t xml:space="preserve">ст.15 - </t>
    </r>
    <r>
      <rPr>
        <i/>
        <sz val="10"/>
        <color indexed="8"/>
        <rFont val="Times New Roman"/>
        <family val="1"/>
      </rPr>
      <t xml:space="preserve">незаконное </t>
    </r>
    <r>
      <rPr>
        <sz val="10"/>
        <color indexed="8"/>
        <rFont val="Times New Roman"/>
        <family val="1"/>
      </rPr>
      <t>предоставление  государственной или муниципальной преференции</t>
    </r>
  </si>
  <si>
    <t>ст.15 - незаконное установление или взимание платежей при предоставлении государственных или муниципальных услуг</t>
  </si>
  <si>
    <t>Принято решений об отмене ранее 
выданного решения о соответствии 
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</si>
  <si>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</si>
  <si>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</si>
  <si>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"Всего" части 1 таблицы должно равняться "Всего" части 2 таблицы</t>
  </si>
  <si>
    <r>
      <t xml:space="preserve">Отчёт о рассмотрении заявлений о даче согласия на предоставление государственной или муниципальной </t>
    </r>
    <r>
      <rPr>
        <b/>
        <sz val="12"/>
        <rFont val="Times New Roman"/>
        <family val="1"/>
      </rPr>
      <t>преференции</t>
    </r>
  </si>
  <si>
    <t>Отчет о выдаче предупреждений</t>
  </si>
  <si>
    <t>Норма антимонопольного законодательства</t>
  </si>
  <si>
    <t xml:space="preserve">выдано предупреждений </t>
  </si>
  <si>
    <t>возбуждено дел после невыполнения предупреждения</t>
  </si>
  <si>
    <t>всего</t>
  </si>
  <si>
    <t>в т.ч. в период рассмотрения возбужденного дела</t>
  </si>
  <si>
    <t>пункт 3 части 
1 статьи 10</t>
  </si>
  <si>
    <t>пункт 5 части 1 
статьи 10</t>
  </si>
  <si>
    <t>Норма 
антимонопольного 
законодательства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</si>
  <si>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</si>
  <si>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</si>
  <si>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</si>
  <si>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</si>
  <si>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</si>
  <si>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</si>
  <si>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</si>
  <si>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</si>
  <si>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</si>
  <si>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</si>
  <si>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</si>
  <si>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</si>
  <si>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Поступило жалоб</t>
  </si>
  <si>
    <t>Принято решений о признании жалобы</t>
  </si>
  <si>
    <t xml:space="preserve">Выдано предписаний </t>
  </si>
  <si>
    <t>Пред- писания в стадии испол- нения</t>
  </si>
  <si>
    <t>Пред-
писа-
ния не испол- нены</t>
  </si>
  <si>
    <t>Предпи-сания, обжало-ванные в суд</t>
  </si>
  <si>
    <t>Предпи-сания, признанные судом законными</t>
  </si>
  <si>
    <t>обоснованной</t>
  </si>
  <si>
    <t>необоснованной</t>
  </si>
  <si>
    <t>выданных в предыдущем периоде</t>
  </si>
  <si>
    <t>выданных в отчетном периоде</t>
  </si>
  <si>
    <t>Отчёт о выявленных нормативных правовых актов или ненормативных актов, 
не соответствующих антимонопольному законодательству</t>
  </si>
  <si>
    <t>ст.11 Запрет на ограничивающие конкуренцию соглашения  хоз. субъектов, всего:
в том числе:</t>
  </si>
  <si>
    <t>ст.11.1 Запрет на ограничивающие конкуренцию согласованные действия хоз. субъектов, всего:
в том числе:</t>
  </si>
  <si>
    <t>из общего количества: нарушения 
со стороны органов власти</t>
  </si>
  <si>
    <t>ст.34 Последствия нарушения порядка получения предварительного согласия антимонопольного органа на осуществление сделок, а также порядка представления в антимонопольный орган уведомлений об осуществлении сделок, иных действий, подлежащих государственному контролю, всего:
в том числе:</t>
  </si>
  <si>
    <t>из общего количества: нарушения 
со стороны субъектов естественной монополии</t>
  </si>
  <si>
    <t>устра-
нено
до
воз-
бужде-
ния
дела
(выполнено 
предупреждений)</t>
  </si>
  <si>
    <t>ст.11 Запрет на ограничивающие конкуренцию соглашения  хоз. субъектов,  всего:
в том числе:</t>
  </si>
  <si>
    <t>ст.11.1 Запрет на ограничивающие конкуренцию согласованные действия хоз. субъектов,  всего:
в том числе:</t>
  </si>
  <si>
    <t xml:space="preserve">ст.17 Антимонопольные требования к торгам, запросу котировок цен на товары, всего:
в том числе: 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</si>
  <si>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</si>
  <si>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</si>
  <si>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</si>
  <si>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</si>
  <si>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</si>
  <si>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</si>
  <si>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</si>
  <si>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</si>
  <si>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</si>
  <si>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</si>
  <si>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 xml:space="preserve">Создание коммерческой организации в результате слияния коммерческих организаций (за исключением финансовых организаций) </t>
  </si>
  <si>
    <t xml:space="preserve">Присоединение к коммерческой организации одной или нескольких коммерческих организаций (за исключением финансовых организаций) 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</si>
  <si>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</si>
  <si>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</si>
  <si>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</si>
  <si>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</si>
  <si>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</si>
  <si>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</si>
  <si>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в т.ч. по картелям</t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</si>
  <si>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</si>
  <si>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</si>
  <si>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0"/>
        <color indexed="8"/>
        <rFont val="Times New Roman"/>
        <family val="1"/>
      </rPr>
      <t>часть 2 ст. 14.31.2. КоАП</t>
    </r>
    <r>
      <rPr>
        <sz val="10"/>
        <color indexed="8"/>
        <rFont val="Times New Roman"/>
        <family val="1"/>
      </rPr>
      <t xml:space="preserve"> Манипулирование ценами на оптовом и (или) розничных рынках электрической энергии (мощности)</t>
    </r>
  </si>
  <si>
    <t>Таблица 2 к форме № 9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</si>
  <si>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</si>
  <si>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</si>
  <si>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</si>
  <si>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</si>
  <si>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</si>
  <si>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</si>
  <si>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</si>
  <si>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</si>
  <si>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t>Всего, в том числе:</t>
  </si>
  <si>
    <t>3.8.</t>
  </si>
  <si>
    <t>3.9.</t>
  </si>
  <si>
    <t>3.10.</t>
  </si>
  <si>
    <t>3.а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</si>
  <si>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</si>
  <si>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</si>
  <si>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</si>
  <si>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</si>
  <si>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</si>
  <si>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</si>
  <si>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</si>
  <si>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</si>
  <si>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</si>
  <si>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7.1.</t>
  </si>
  <si>
    <t>7.2.</t>
  </si>
  <si>
    <t>7.3.</t>
  </si>
  <si>
    <t>7.4.</t>
  </si>
  <si>
    <t>7.5.</t>
  </si>
  <si>
    <t>7.7.</t>
  </si>
  <si>
    <t>7.а</t>
  </si>
  <si>
    <t>7.б</t>
  </si>
  <si>
    <t>7.6.</t>
  </si>
  <si>
    <r>
      <t xml:space="preserve">ТО: </t>
    </r>
    <r>
      <rPr>
        <u val="single"/>
        <sz val="10"/>
        <color indexed="8"/>
        <rFont val="Times New Roman"/>
        <family val="1"/>
      </rPr>
      <t>территориальный орган ФАС России</t>
    </r>
  </si>
  <si>
    <t>Форма № 14а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</si>
  <si>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</si>
  <si>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ст.17 Антимонопольные требования к торгам, запросу котировок цен на товары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</si>
  <si>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России, всего:
в том числе:</t>
  </si>
  <si>
    <t>ст.17 Антимонопольные требования к торгам, запросу котировок цен на товары, всего:
в том числе:</t>
  </si>
  <si>
    <t xml:space="preserve">ч. 5.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</si>
  <si>
    <r>
      <t xml:space="preserve"> </t>
    </r>
    <r>
      <rPr>
        <b/>
        <sz val="12"/>
        <rFont val="Times New Roman CYR"/>
        <family val="1"/>
      </rPr>
      <t xml:space="preserve"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</t>
    </r>
    <r>
      <rPr>
        <b/>
        <sz val="12"/>
        <rFont val="Times New Roman CYR"/>
        <family val="0"/>
      </rPr>
      <t>арбитражный</t>
    </r>
    <r>
      <rPr>
        <b/>
        <sz val="12"/>
        <rFont val="Times New Roman CYR"/>
        <family val="1"/>
      </rPr>
      <t xml:space="preserve"> суд
за ___________ (период отчета)</t>
    </r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</si>
  <si>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</si>
  <si>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</si>
  <si>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</si>
  <si>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</si>
  <si>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</si>
  <si>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r>
      <t>часть 2 ст.14.31 КоАП</t>
    </r>
    <r>
      <rPr>
        <sz val="10"/>
        <rFont val="Times New Roman"/>
        <family val="1"/>
      </rPr>
      <t xml:space="preserve"> Злоупотребление доминирующи</t>
    </r>
    <r>
      <rPr>
        <sz val="10"/>
        <color indexed="8"/>
        <rFont val="Times New Roman"/>
        <family val="1"/>
      </rPr>
      <t>м положением</t>
    </r>
  </si>
  <si>
    <t>ст.17 - координация деятельности участников торгов, запроса котировок</t>
  </si>
  <si>
    <t>ст.17 - создание преимущественных условий участия в торгах, запросе котировок</t>
  </si>
  <si>
    <t>ст.17 - нарушение порядка определения победителя торгов, запроса котировок</t>
  </si>
  <si>
    <t>ст.17 - участие организаторов, заказчиков торгов в торгах, запросе котировок</t>
  </si>
  <si>
    <t>ст.17 - необоснованное ограничение доступа к участию в торгах, запросе котировок</t>
  </si>
  <si>
    <t xml:space="preserve">ст.17 - ограничение конкуренции между участниками торгов, запроса котировок </t>
  </si>
  <si>
    <t>ст.11 -  установление или поддержание цен (тарифов), скидок, надбавок (доплат) и (или) наценок</t>
  </si>
  <si>
    <t>ч.6 ст.15         (детские и образовательные радиопередачи)</t>
  </si>
  <si>
    <t>ч.7, 8 ст.15     (радиотрансляции спорт. соревнований)</t>
  </si>
  <si>
    <t>ч.11 ст.15       (звук рекламы в радиопрогр.)</t>
  </si>
  <si>
    <t>ч.13 ст.15       (реклама в дни траура, объявленные в РФ)</t>
  </si>
  <si>
    <t>ст.16               (реклама в периодич. печатных изданиях)</t>
  </si>
  <si>
    <t>ст.17           (реклама при кино-видеообслуживании)</t>
  </si>
  <si>
    <t>ч.1-4 ст.18  (реклама по сетям электросв.)</t>
  </si>
  <si>
    <t>п.5, 6 ч.18 ст.19  (анулирование разрешения)</t>
  </si>
  <si>
    <t>ч.2 ст.20     (передвижные рекл. конструкции на тр. ср-вах)</t>
  </si>
  <si>
    <t>ч.3 ст.20     (размещение рекламы на тр. ср-вах)</t>
  </si>
  <si>
    <t>ч.5 ст.20     (реклама и безопасность движения)</t>
  </si>
  <si>
    <t>ч.6 ст.20     (звуковая реклама с использованием тр. ср-в)</t>
  </si>
  <si>
    <t>ч.1 ст.21     (реклама алк. продукции)</t>
  </si>
  <si>
    <t>ч.2 ст.21     (размещение рекламы алк. продукции)</t>
  </si>
  <si>
    <t>ч.3 ст.21     (предупр. о вреде потребления алк. продукции)</t>
  </si>
  <si>
    <t>ч.4 ст.21     (рекл. акции с раздачей алк. продукции)</t>
  </si>
  <si>
    <t>ч.1 ст.22     (реклама пива)</t>
  </si>
  <si>
    <t>ч.2 ст.22     (размещение рекламы пива)</t>
  </si>
  <si>
    <t>ч.3 ст.22     (предупреждение о вреде потребления пива)</t>
  </si>
  <si>
    <t>ч.4 ст.22     (рекламные акции с раздачей пива)</t>
  </si>
  <si>
    <t>ч.1 ст.23     (реклама табачных изделий)</t>
  </si>
  <si>
    <t>ч.2 ст.23     (размещение рекламы табачных изделий)</t>
  </si>
  <si>
    <t>ч.3 ст.23     (предупреждение о вреде курения)</t>
  </si>
  <si>
    <t>ч.4 ст.23     (рекл. акции с раздачей табачных изделий)</t>
  </si>
  <si>
    <t>ч.1-4, 6 ст.24   (реклама л.с., мед. техн. и услуг)</t>
  </si>
  <si>
    <t>ч.7, 11 ст.24    (предупр. в рекламе л.с., мед. техн. и услуг)</t>
  </si>
  <si>
    <t>ч.8, 9 ст.24      (размещение рекламы л.с., мед. техн. и услуг)</t>
  </si>
  <si>
    <t>ч.10 ст.24        (рекламные акции с раздачей л.с.)</t>
  </si>
  <si>
    <t>ч.1 ст.25      (реклама БАД)</t>
  </si>
  <si>
    <t>ч.2 ст.25      (реклама детского питания)</t>
  </si>
  <si>
    <t>ст.26            (реклама оружия)</t>
  </si>
  <si>
    <t>ст.27            (реклама рисковых игр, пари)</t>
  </si>
  <si>
    <t>ч.1, 2 ст.28  (реклама фин. услуг общ. требован.)</t>
  </si>
  <si>
    <t>ч. 3 ст.28     (о предоставлении кредита)</t>
  </si>
  <si>
    <t>ч.4, 5 ст.28  (об осущ. управл. активами)</t>
  </si>
  <si>
    <t>ч.6-12 ст.28 (о привлеч. ден. ср-в в строительство)</t>
  </si>
  <si>
    <t>ст.29             (реклама ц.б.)</t>
  </si>
  <si>
    <t>ст.30             (реклама ренты)</t>
  </si>
  <si>
    <t>ст.30.1         (реклама медиаторов)</t>
  </si>
  <si>
    <t xml:space="preserve">Исполнитель ________________________     </t>
  </si>
  <si>
    <t>тел.:</t>
  </si>
  <si>
    <t>Форма № 8 (Таблица 1)</t>
  </si>
  <si>
    <t>Форма № 8 (Таблица 2)</t>
  </si>
  <si>
    <t>Результаты рассмотрения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</si>
  <si>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</si>
  <si>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</si>
  <si>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</si>
  <si>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>Прекра-щено дел</t>
  </si>
  <si>
    <t xml:space="preserve">Выдано поста-
новле-
ний о наложе-
нии штрафа
</t>
  </si>
  <si>
    <t>Исполнено постановлений о наложении штрафа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</si>
  <si>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</si>
  <si>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</si>
  <si>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постановлений, выданных в отчетном периоде</t>
  </si>
  <si>
    <t xml:space="preserve">Отменено 
постановлений полностью </t>
  </si>
  <si>
    <t>Сумма штрафа, подлежащего к взысканию 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</si>
  <si>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</si>
  <si>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</si>
  <si>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сумма 
(тыс. руб.)</t>
  </si>
  <si>
    <t>выдан-
ных в 
предыду-
щем
году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</si>
  <si>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</si>
  <si>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</si>
  <si>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</si>
  <si>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</si>
  <si>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Ст. 7.29 КоАП Несоблюдение ограничений при размещении заказов …</t>
  </si>
  <si>
    <t>Ст. 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</si>
  <si>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</si>
  <si>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 7.31.1.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</si>
  <si>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</si>
  <si>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</si>
  <si>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</si>
  <si>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</si>
  <si>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</si>
  <si>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из общего количествава по статье 14.32:</t>
  </si>
  <si>
    <t xml:space="preserve">часть 1 </t>
  </si>
  <si>
    <t xml:space="preserve">часть 2 </t>
  </si>
  <si>
    <t xml:space="preserve">часть 3 </t>
  </si>
  <si>
    <t>Ст.14.33 КоАП Недобросовестная конкуренция</t>
  </si>
  <si>
    <t>ст.14.38 КоАП Размещение рекламы на дорожных знаках и транспортных средствах</t>
  </si>
  <si>
    <t>Ст. 19.4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</si>
  <si>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рекламе</t>
  </si>
  <si>
    <t>по размещению заказа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</si>
  <si>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</si>
  <si>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из общего количествава по статье 19.5:</t>
  </si>
  <si>
    <t xml:space="preserve">часть 2.1. </t>
  </si>
  <si>
    <t xml:space="preserve">часть 2.2. </t>
  </si>
  <si>
    <t xml:space="preserve">часть 2.3. </t>
  </si>
  <si>
    <t>часть 2.4.</t>
  </si>
  <si>
    <t>часть 2.5.</t>
  </si>
  <si>
    <t xml:space="preserve">часть 2.6. </t>
  </si>
  <si>
    <t>часть 7</t>
  </si>
  <si>
    <t>Ст. 19.7 КоАП Непредставление
сведений (информации)</t>
  </si>
  <si>
    <t>Ст.19.7.2. КоАП Непредставление сведений…в сфере размещения заказов</t>
  </si>
  <si>
    <t>Ст.19.7.4 КоАП Непредставление сведений либо несвоевременное представление сведений о заключении государственного или муниципального контракта</t>
  </si>
  <si>
    <t xml:space="preserve">Ст. 19.8 КоАП Непредставление
ходатайств, уведомлений (заявлений), сведений (информации) в антимонопольный орган или в орган регулирования естественных монополий </t>
  </si>
  <si>
    <t>из общего количества по статье 19.8:</t>
  </si>
  <si>
    <t>ч 3. ч. 4. за непредставление ходатайств и уведомлений, а также нарушение порядка и сроков их подачи</t>
  </si>
  <si>
    <t>Ст. 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</si>
  <si>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Ст. 19.31  КоАП Нарушение сроков хранения рекламных материалов</t>
  </si>
  <si>
    <t>Всего:</t>
  </si>
  <si>
    <t>Из общего количества: 
по нарушениям АМЗ со стороны органов власти (должностных лиц)</t>
  </si>
  <si>
    <t>Ст.20.25 (часть1) КоАП Неуплата административного штрафа</t>
  </si>
  <si>
    <r>
      <t xml:space="preserve">в т.ч. по субъектам естественной монополии, </t>
    </r>
    <r>
      <rPr>
        <sz val="10"/>
        <rFont val="Times New Roman CYR"/>
        <family val="0"/>
      </rPr>
      <t>включенным в Реестр ЕМ</t>
    </r>
  </si>
  <si>
    <r>
      <t xml:space="preserve">Ст.14.32 КоАП Заключение ограничивающего конкуренцию соглашения,  осуществление ограничивающих конкуренцию согласованных действий, </t>
    </r>
    <r>
      <rPr>
        <sz val="10"/>
        <rFont val="Times New Roman CYR"/>
        <family val="0"/>
      </rPr>
      <t xml:space="preserve">координация экономической деятельности </t>
    </r>
  </si>
  <si>
    <r>
      <t xml:space="preserve">ч. 6. за непредставление сведений (информации), предусмотренных законодательством о рекламе, </t>
    </r>
    <r>
      <rPr>
        <sz val="10"/>
        <rFont val="Times New Roman CYR"/>
        <family val="0"/>
      </rPr>
      <t xml:space="preserve">и представление таких сведений (информации) в неполном объеме или в искаженном виде либо представление недостоверных сведений (информации) </t>
    </r>
  </si>
  <si>
    <t>Выявленные нарушения</t>
  </si>
  <si>
    <t>направленным в предыдущем  периоде</t>
  </si>
  <si>
    <t>направленным в отчетном периоде</t>
  </si>
  <si>
    <r>
      <t>часть 2 ст.14.9 КоАП</t>
    </r>
    <r>
      <rPr>
        <sz val="10"/>
        <rFont val="Times New Roman CYR"/>
        <family val="1"/>
      </rPr>
      <t xml:space="preserve">  Ограничение
 конкуренции органами власти, органами местного самоуправления</t>
    </r>
  </si>
  <si>
    <r>
      <t>ст.14.32 КоАП</t>
    </r>
    <r>
      <rPr>
        <sz val="10"/>
        <rFont val="Times New Roman CYR"/>
        <family val="1"/>
      </rPr>
      <t xml:space="preserve">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  </r>
  </si>
  <si>
    <r>
      <t>часть 2 ст.14.33 КоАП</t>
    </r>
    <r>
      <rPr>
        <sz val="10"/>
        <rFont val="Times New Roman CYR"/>
        <family val="1"/>
      </rPr>
      <t xml:space="preserve">
Недобросовестная конкуренция</t>
    </r>
  </si>
  <si>
    <r>
      <t xml:space="preserve">части 2.1, 2.2, 2.3, 2.6 ст.19.5 КоАП </t>
    </r>
    <r>
      <rPr>
        <sz val="10"/>
        <rFont val="Times New Roman CYR"/>
        <family val="1"/>
      </rPr>
      <t xml:space="preserve"> Невыполнение в срок законного предписания (постановления, представления) органа (долж. лица), осуществляющего государственный надзор (контроль)</t>
    </r>
  </si>
  <si>
    <r>
      <t>часть 2 ст. 19.8.1  КоАП</t>
    </r>
    <r>
      <rPr>
        <sz val="10"/>
        <rFont val="Times New Roman CYR"/>
        <family val="1"/>
      </rPr>
      <t xml:space="preserve">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  </r>
  </si>
  <si>
    <t>Ст.9.16 КоАП Нарушение законодательства об энергосбережении и о повышении энергетической эффективности</t>
  </si>
  <si>
    <t>в т.ч. по субъектам естественной монополии, включенным в Реестр ЕМ</t>
  </si>
  <si>
    <t>№ 
п/п</t>
  </si>
  <si>
    <t>Таблица 1 к форма № 9</t>
  </si>
  <si>
    <t>Форма № 9</t>
  </si>
  <si>
    <t>Количество актов, в которых учтены замечания антимоно-
польного органа без судебного вмешательства</t>
  </si>
  <si>
    <t>Подано исков в суд о признании недействующими либо недействитель-
ными полностью или частично актов, нарушающих АМЗ</t>
  </si>
  <si>
    <t>Суд удовлетворил иск антимонополь-
ного органа</t>
  </si>
  <si>
    <t>Суд не удовлетворил иск антимонополь-
ного органа</t>
  </si>
  <si>
    <t>Иск находится в стадии судебного разбира-
тельства</t>
  </si>
  <si>
    <t>Выявлено  актов, нарушающих АМЗ</t>
  </si>
  <si>
    <t>Таблица 2 к форме № 1</t>
  </si>
  <si>
    <t>Таблица 3 к форме № 1</t>
  </si>
  <si>
    <t>Руководитель ____________________________</t>
  </si>
  <si>
    <t>Исполнитель _____________________</t>
  </si>
  <si>
    <t>Телефон ______________________</t>
  </si>
  <si>
    <t>Руководитель ____________________</t>
  </si>
  <si>
    <t>Органов законодательной власти субъектов РФ</t>
  </si>
  <si>
    <t>Защита окружающей среды</t>
  </si>
  <si>
    <t>Производство сельскохозяйственной продукции</t>
  </si>
  <si>
    <t>органы местного самоуправления</t>
  </si>
  <si>
    <t xml:space="preserve">Рассмотрено актов  </t>
  </si>
  <si>
    <t>Действующие акты</t>
  </si>
  <si>
    <t>Федеральных органов исполнительной власти</t>
  </si>
  <si>
    <t>Органов исполнительной власти субъектов РФ</t>
  </si>
  <si>
    <t>А</t>
  </si>
  <si>
    <t>Итого</t>
  </si>
  <si>
    <t>Органов местного самоуправления</t>
  </si>
  <si>
    <t>Исполнитель  ____________________________</t>
  </si>
  <si>
    <t>Телефон  _______________</t>
  </si>
  <si>
    <t>Заявитель</t>
  </si>
  <si>
    <t>Передача имущества</t>
  </si>
  <si>
    <t>Передача иных объектов гражданских прав</t>
  </si>
  <si>
    <t>Передача прав доступа к информации в приоритетном порядке</t>
  </si>
  <si>
    <t>в т.ч. передача денежных средств</t>
  </si>
  <si>
    <t>Всего</t>
  </si>
  <si>
    <t>территориальные органы федеральных органов исполнительной власти</t>
  </si>
  <si>
    <t>органы исполнительной власти субъекта РФ</t>
  </si>
  <si>
    <t>Б</t>
  </si>
  <si>
    <t>В</t>
  </si>
  <si>
    <t>часть 1</t>
  </si>
  <si>
    <t>часть 2</t>
  </si>
  <si>
    <t>Обеспечение жизнедеятельности населения в районах Крайнего Севера и приравненных к ним местностях</t>
  </si>
  <si>
    <t>Тел. для справок ФАС России: (499) 252-46-91</t>
  </si>
  <si>
    <t>Цель предоставления государственной или муниципальной преференции</t>
  </si>
  <si>
    <t>Вид преференции</t>
  </si>
  <si>
    <t>Развитие образования и науки</t>
  </si>
  <si>
    <t>Проведение научных исследований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</si>
  <si>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</si>
  <si>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</si>
  <si>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</si>
  <si>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</si>
  <si>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</si>
  <si>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</si>
  <si>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</si>
  <si>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</si>
  <si>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органы законодательной власти субъекта РФ</t>
  </si>
  <si>
    <t>иные органы власти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</si>
  <si>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</si>
  <si>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</si>
  <si>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</si>
  <si>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Принято 
решений о 
наличии 
нарушения</t>
  </si>
  <si>
    <t>Принято решений о наличии нарушения  по результатам рассмотрения дел в отчётном периоде (соответствует 
гр. 9 формы № 1 и формы № 4)</t>
  </si>
  <si>
    <t>Всего
воз-
буж-
ден-
ных
дел
7=4+6
7=8+9</t>
  </si>
  <si>
    <r>
      <t xml:space="preserve">Всего
воз-
буж-
ден-
ных
дел
</t>
    </r>
    <r>
      <rPr>
        <sz val="7"/>
        <rFont val="Times New Roman CYR"/>
        <family val="0"/>
      </rPr>
      <t>7=4+6
7=8+9</t>
    </r>
  </si>
  <si>
    <t xml:space="preserve">Отчет о проведении проверок органов власти и некоммерческих организаций </t>
  </si>
  <si>
    <t>Федеральные органы исполнительной власти</t>
  </si>
  <si>
    <t>Иных наделенных функциями или правами органов власти органов или организаций, а также государственных внебюджетных фондов, банка России</t>
  </si>
  <si>
    <t>Принято решений о том, что согласие антимонопольного органа не требуется</t>
  </si>
  <si>
    <t>Рассмотрено заявлений о даче согласия на предоставление преференции</t>
  </si>
  <si>
    <t>По результатам рассмотрения заявлений о даче согласия на предоставление преференции принято решение</t>
  </si>
  <si>
    <t xml:space="preserve">о даче согласия </t>
  </si>
  <si>
    <t>о даче согласия и введении ограничения</t>
  </si>
  <si>
    <t xml:space="preserve">об отказе </t>
  </si>
  <si>
    <t>в т.ч. по предоставлению государственной или муниципальной преференции</t>
  </si>
  <si>
    <t xml:space="preserve">        Отчет о работе по выявлению нарушений  антимонопольного законодательства </t>
  </si>
  <si>
    <t>№ п/п</t>
  </si>
  <si>
    <t>Виды нарушений антимонопольного законодательcтва</t>
  </si>
  <si>
    <t>Рас-
смот-
рено заявлений
1=2+3+4</t>
  </si>
  <si>
    <t>из них</t>
  </si>
  <si>
    <t>Устра-
нено наруше-
ний в резуль-
тате прове-
рок до возбуждения дела</t>
  </si>
  <si>
    <t>Возбуждено дел по иници-
ативе
УФАС/
ФАС</t>
  </si>
  <si>
    <t>Подано исков в суд без возбуждения дела</t>
  </si>
  <si>
    <t>Выда-
но
пред-
писа-
ний
13=15+
16+17</t>
  </si>
  <si>
    <t>Исполнено
предписаний</t>
  </si>
  <si>
    <t>Пред-
писа-
ния в 
стадии
испол-
нения</t>
  </si>
  <si>
    <t>Пред-
писа-
ния
не
испол-
нены</t>
  </si>
  <si>
    <t>устра-
нено
до
воз-
бужде-
ния
дела</t>
  </si>
  <si>
    <t>после рассмотрения отказа-
но в возбуждении</t>
  </si>
  <si>
    <t>возбуждено дел</t>
  </si>
  <si>
    <t>выдан-
ных
в 
преды-
дущие перио-
ды</t>
  </si>
  <si>
    <t>выдан-
ных
в
отчет-
ном
перио-
де</t>
  </si>
  <si>
    <t>1.</t>
  </si>
  <si>
    <t>ст.10  Запрет на злоупотребление хоз.  субъектом доминирующим положением, всего:
в том числе:</t>
  </si>
  <si>
    <t>Х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</si>
  <si>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</si>
  <si>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</si>
  <si>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</si>
  <si>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</si>
  <si>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</si>
  <si>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</si>
  <si>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</si>
  <si>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</si>
  <si>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</si>
  <si>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</si>
  <si>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</si>
  <si>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</si>
  <si>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</si>
  <si>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</si>
  <si>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</si>
  <si>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</si>
  <si>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</si>
  <si>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</si>
  <si>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</si>
  <si>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</si>
  <si>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</si>
  <si>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</si>
  <si>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</si>
  <si>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</si>
  <si>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</si>
  <si>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</si>
  <si>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2.а</t>
  </si>
  <si>
    <t>3.</t>
  </si>
  <si>
    <t xml:space="preserve">ст.14  Запрет на недобросовестную конкуренцию,  всего:
в том числе: 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</si>
  <si>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</si>
  <si>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</si>
  <si>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</si>
  <si>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</si>
  <si>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</si>
  <si>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</si>
  <si>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</si>
  <si>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</si>
  <si>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</si>
  <si>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</si>
  <si>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</si>
  <si>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</si>
  <si>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4.5.</t>
  </si>
  <si>
    <t>4.6.</t>
  </si>
  <si>
    <t>4.7.</t>
  </si>
  <si>
    <t>5.</t>
  </si>
  <si>
    <t xml:space="preserve">ст.16 Запрет на ограничивающие конкуренцию соглашения и согласованные действия органов власти, госуд. внебюджетных фондов, Банка России, всего:
в том числе: </t>
  </si>
  <si>
    <t>5.1.</t>
  </si>
  <si>
    <t>5.2.</t>
  </si>
  <si>
    <t>5.3.</t>
  </si>
  <si>
    <t>5.4.</t>
  </si>
  <si>
    <t>5.5.</t>
  </si>
  <si>
    <t>5.а</t>
  </si>
  <si>
    <t>6.</t>
  </si>
  <si>
    <t>6.1.</t>
  </si>
  <si>
    <t>6.2.</t>
  </si>
  <si>
    <t>6.3.</t>
  </si>
  <si>
    <t>6.4.</t>
  </si>
  <si>
    <t>6.5.</t>
  </si>
  <si>
    <t>6.а</t>
  </si>
  <si>
    <t>из общего количества: нарушения со стороны органов власти</t>
  </si>
  <si>
    <t>7.</t>
  </si>
  <si>
    <t>ст.17.1 Нарушение порядка заключения договоров в отношении государственного и муниципального имущества</t>
  </si>
  <si>
    <t>8.</t>
  </si>
  <si>
    <t>9.</t>
  </si>
  <si>
    <t>10.</t>
  </si>
  <si>
    <t>11.</t>
  </si>
  <si>
    <t>12.</t>
  </si>
  <si>
    <t>13.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</si>
  <si>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</si>
  <si>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Итого:</t>
  </si>
  <si>
    <t xml:space="preserve"> </t>
  </si>
  <si>
    <t>ст.ст. 19-21 Нарушение  порядка предоставления государственной или муниципальной преференции</t>
  </si>
  <si>
    <t>Таблица 1 к форме № 1</t>
  </si>
  <si>
    <t>Отчёт о практике применения части 1 статьи 35 Федерального закона "О защите конкуренции"</t>
  </si>
  <si>
    <t>Рассмотрено заявлений по пункту 1 статьи 35</t>
  </si>
  <si>
    <t>Принято решений</t>
  </si>
  <si>
    <t>о несоответствии требованиям антимонопольного законодательства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</si>
  <si>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</si>
  <si>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</si>
  <si>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4 к форме № 1</t>
  </si>
  <si>
    <t>Нарушение статьи 
с указанием рынка</t>
  </si>
  <si>
    <t>Выдано предписаний в отчетном периоде</t>
  </si>
  <si>
    <t>Исполнено предписаний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</si>
  <si>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</si>
  <si>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</si>
  <si>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</si>
  <si>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выданных в предыдущие периоды</t>
  </si>
  <si>
    <t>выданных в отчётном периоде</t>
  </si>
  <si>
    <t>кол-во</t>
  </si>
  <si>
    <t>сумма (тыс.руб.)</t>
  </si>
  <si>
    <t>Всего:
в том числе:</t>
  </si>
  <si>
    <t>на товарных рынках</t>
  </si>
  <si>
    <t>на рынке финансовых услуг</t>
  </si>
  <si>
    <t>из общего количества:</t>
  </si>
  <si>
    <t>по статье 10</t>
  </si>
  <si>
    <t>по статье 11</t>
  </si>
  <si>
    <t>по статье 14</t>
  </si>
  <si>
    <t>по другим статьям</t>
  </si>
  <si>
    <t>Из обшего количества: 
в отношении субъектов естественной монополии, включенных в Реестр естественных монополий</t>
  </si>
  <si>
    <t>Таблица 5 к форме № 1</t>
  </si>
  <si>
    <t>Исполнитель ____________________</t>
  </si>
  <si>
    <t>Телефон ___________________</t>
  </si>
  <si>
    <t>Руководитель _______________________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</si>
  <si>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</si>
  <si>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</si>
  <si>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</si>
  <si>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</si>
  <si>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</si>
  <si>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</si>
  <si>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</si>
  <si>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</si>
  <si>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</si>
  <si>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</si>
  <si>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</si>
  <si>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</si>
  <si>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</si>
  <si>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</si>
  <si>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</si>
  <si>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</si>
  <si>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</si>
  <si>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</si>
  <si>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</si>
  <si>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</si>
  <si>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из общего количества: нарушения АМЗ при размещении заказов для государственных и муниципальных нужд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</si>
  <si>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</si>
  <si>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</si>
  <si>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</si>
  <si>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</si>
  <si>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</si>
  <si>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</si>
  <si>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</si>
  <si>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</si>
  <si>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</si>
  <si>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</si>
  <si>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</si>
  <si>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</si>
  <si>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</si>
  <si>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</si>
  <si>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</si>
  <si>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</si>
  <si>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</si>
  <si>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</si>
  <si>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</si>
  <si>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</si>
  <si>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</si>
  <si>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</si>
  <si>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ст.17 - прочие нарушения</t>
  </si>
  <si>
    <t xml:space="preserve">ст. 25 Обязанность представления информации в антимонопольный орган </t>
  </si>
  <si>
    <t>Отчёт о прохождении решений антимонопольных органов через судебные инстанции в случае их обжалования</t>
  </si>
  <si>
    <t>Нарушения антимонопольного законодательcтва, 
виды рынков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</si>
  <si>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</si>
  <si>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</si>
  <si>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</si>
  <si>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</si>
  <si>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</si>
  <si>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предыду-
щие периоды</t>
  </si>
  <si>
    <t>принятых в отчётном периоде</t>
  </si>
  <si>
    <t>принятые в предыду-
щие периоды</t>
  </si>
  <si>
    <t>принятые в отчётном периоде</t>
  </si>
  <si>
    <t xml:space="preserve">                ст. 27, 31   Закона "О защите конкуренции"</t>
  </si>
  <si>
    <t xml:space="preserve">     ст.28, 31   Закона "О защите конкуренции"</t>
  </si>
  <si>
    <t xml:space="preserve">                           ст.29, 31   Закона "О защите конкуренции"</t>
  </si>
  <si>
    <t xml:space="preserve">                         ст.30   Закона "О защите конкуренции"</t>
  </si>
  <si>
    <t>Тел. для справок ФАС России:   (499) 252-46-91</t>
  </si>
  <si>
    <t>Тел. для справок ФАС России (499) 252-46-60
                                                  (499) 795-70-28</t>
  </si>
  <si>
    <t>_________________</t>
  </si>
  <si>
    <t>Тел. для справок ФАС России: (499) 252-46-91, 252-30-78</t>
  </si>
  <si>
    <t>09.</t>
  </si>
  <si>
    <t>09.04.</t>
  </si>
  <si>
    <t>Действует консультативных и экспертных советов при территориальном органе (указать название совета, в графе "Количество" - количество заседаний данного совета)</t>
  </si>
  <si>
    <t>Организовано и проведено публичных мероприятий (конференций, семинаров, "круглых столов") с представителями бизнеса, власти и общественных организаций, всего:</t>
  </si>
  <si>
    <t xml:space="preserve">Сделано сообщений с упоминанием территориального органа и выступлений его представителей на радио и телевидении </t>
  </si>
  <si>
    <t>Опубликовано материалов на сайте территориального управления, всего:</t>
  </si>
  <si>
    <t>Отчёт результатах рассмотрения судом исков (заявлений) антимонопольного органа</t>
  </si>
  <si>
    <r>
      <t xml:space="preserve">Календарь: </t>
    </r>
    <r>
      <rPr>
        <u val="single"/>
        <sz val="10"/>
        <color indexed="8"/>
        <rFont val="Arial"/>
        <family val="2"/>
      </rPr>
      <t>1 полугодие 2012</t>
    </r>
  </si>
  <si>
    <r>
      <t>География: Владимирское У</t>
    </r>
    <r>
      <rPr>
        <u val="single"/>
        <sz val="10"/>
        <color indexed="8"/>
        <rFont val="Arial"/>
        <family val="2"/>
      </rPr>
      <t>ФАС России</t>
    </r>
  </si>
  <si>
    <r>
      <t xml:space="preserve">География: </t>
    </r>
    <r>
      <rPr>
        <u val="single"/>
        <sz val="10"/>
        <color indexed="8"/>
        <rFont val="Arial"/>
        <family val="2"/>
      </rPr>
      <t>Владимирское УФАС России</t>
    </r>
  </si>
  <si>
    <t>Календарь:1 полугодие 2012</t>
  </si>
  <si>
    <r>
      <t xml:space="preserve">География: </t>
    </r>
    <r>
      <rPr>
        <u val="single"/>
        <sz val="10"/>
        <color indexed="8"/>
        <rFont val="Times New Roman"/>
        <family val="1"/>
      </rPr>
      <t>Владимирское УФАС России</t>
    </r>
  </si>
  <si>
    <t>Отчет о  работе по выявлению нарушений законодательства о рекламе 
за _____1 полугодие 2012______</t>
  </si>
  <si>
    <r>
      <t xml:space="preserve">Календарь: </t>
    </r>
    <r>
      <rPr>
        <u val="single"/>
        <sz val="10"/>
        <color indexed="8"/>
        <rFont val="Times New Roman"/>
        <family val="1"/>
      </rPr>
      <t>1 полугодие 2012</t>
    </r>
  </si>
  <si>
    <r>
      <t>География: Владимирское У</t>
    </r>
    <r>
      <rPr>
        <u val="single"/>
        <sz val="10"/>
        <color indexed="8"/>
        <rFont val="Times New Roman"/>
        <family val="1"/>
      </rPr>
      <t>ФАС России</t>
    </r>
  </si>
  <si>
    <r>
      <t xml:space="preserve">Отчёт о взыскании в федеральный бюджет дохода, полученного вследствие нарушения 
антимонопольного законодательства за _____1 полугодие 2012 года______
                                                                          </t>
    </r>
    <r>
      <rPr>
        <b/>
        <sz val="8"/>
        <rFont val="Times New Roman"/>
        <family val="1"/>
      </rPr>
      <t>(период)</t>
    </r>
  </si>
  <si>
    <t>Календарь:  1 полугодие 2012</t>
  </si>
  <si>
    <t>Отчет о работе по выявлению нарушений антимонопольного законодательства хозяйствующими субъектами на рынках 
в отдельных сферах деятельности
за __1 полугодие 2012_________ (период отчета)</t>
  </si>
  <si>
    <r>
      <t xml:space="preserve">Календарь: </t>
    </r>
    <r>
      <rPr>
        <u val="single"/>
        <sz val="10"/>
        <rFont val="Arial"/>
        <family val="2"/>
      </rPr>
      <t>1 полугодие 2012</t>
    </r>
  </si>
  <si>
    <r>
      <t>География: Владимирское У</t>
    </r>
    <r>
      <rPr>
        <u val="single"/>
        <sz val="10"/>
        <rFont val="Arial"/>
        <family val="2"/>
      </rPr>
      <t>ФАС России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</si>
  <si>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Владимирскоу УФАС России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</si>
  <si>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ВладимирскоеУФАС России</t>
    </r>
  </si>
  <si>
    <t>Отчет о  применении мер административной ответственности за нарушение антимонопольного законодательства,
законодательства о рекламе, законодательства о размещении заказов, законадельства об иностранных инвестициях, Закона о торговле
за __1 полугодие 2012_________ (период отчета)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</si>
</sst>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RUB&quot;;\-#,##0&quot;RUB&quot;"/>
    <numFmt numFmtId="165" formatCode="#,##0&quot;RUB&quot;;[Red]\-#,##0&quot;RUB&quot;"/>
    <numFmt numFmtId="166" formatCode="#,##0.00&quot;RUB&quot;;\-#,##0.00&quot;RUB&quot;"/>
    <numFmt numFmtId="167" formatCode="#,##0.00&quot;RUB&quot;;[Red]\-#,##0.00&quot;RUB&quot;"/>
    <numFmt numFmtId="168" formatCode="_-* #,##0&quot;RUB&quot;_-;\-* #,##0&quot;RUB&quot;_-;_-* &quot;-&quot;&quot;RUB&quot;_-;_-@_-"/>
    <numFmt numFmtId="169" formatCode="_-* #,##0_R_U_B_-;\-* #,##0_R_U_B_-;_-* &quot;-&quot;_R_U_B_-;_-@_-"/>
    <numFmt numFmtId="170" formatCode="_-* #,##0.00&quot;RUB&quot;_-;\-* #,##0.00&quot;RUB&quot;_-;_-* &quot;-&quot;??&quot;RUB&quot;_-;_-@_-"/>
    <numFmt numFmtId="171" formatCode="_-* #,##0.00_R_U_B_-;\-* #,##0.00_R_U_B_-;_-* &quot;-&quot;??_R_U_B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1010419]General"/>
    <numFmt numFmtId="179" formatCode="[$-1010409]General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1010419]#,##0.0;\-#,##0.0"/>
    <numFmt numFmtId="190" formatCode="[$-1010409]0.0"/>
    <numFmt numFmtId="191" formatCode="0.0000"/>
    <numFmt numFmtId="192" formatCode="0.000"/>
    <numFmt numFmtId="193" formatCode="0.00000"/>
    <numFmt numFmtId="194" formatCode="0.000000"/>
    <numFmt numFmtId="195" formatCode="0.000000000"/>
    <numFmt numFmtId="196" formatCode="0.00000000"/>
    <numFmt numFmtId="197" formatCode="0.0000000"/>
    <numFmt numFmtId="198" formatCode="000000"/>
    <numFmt numFmtId="199" formatCode="0.00;[Red]0.00"/>
    <numFmt numFmtId="200" formatCode="#,##0.00_ ;\-#,##0.00\ "/>
    <numFmt numFmtId="201" formatCode="0.00_ ;\-0.00\ "/>
    <numFmt numFmtId="202" formatCode="#,##0&quot;р.&quot;"/>
    <numFmt numFmtId="203" formatCode="[$-1010409]0"/>
  </numFmts>
  <fonts count="8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Times New Roman CYR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 CYR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7"/>
      <name val="Times New Roman CYR"/>
      <family val="0"/>
    </font>
    <font>
      <sz val="14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8"/>
      <name val="Times New Roman CYR"/>
      <family val="1"/>
    </font>
    <font>
      <b/>
      <sz val="10"/>
      <color indexed="8"/>
      <name val="Times New Roman CYR"/>
      <family val="1"/>
    </font>
    <font>
      <sz val="12"/>
      <color indexed="8"/>
      <name val="Times New Roman CYR"/>
      <family val="1"/>
    </font>
    <font>
      <sz val="13"/>
      <name val="Arial Cyr"/>
      <family val="0"/>
    </font>
    <font>
      <b/>
      <sz val="7"/>
      <name val="Times New Roman CYR"/>
      <family val="1"/>
    </font>
    <font>
      <sz val="12"/>
      <name val="Arial Cyr"/>
      <family val="0"/>
    </font>
    <font>
      <vertAlign val="superscript"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8" fillId="0" borderId="0">
      <alignment wrapText="1"/>
      <protection/>
    </xf>
    <xf numFmtId="0" fontId="58" fillId="0" borderId="0">
      <alignment wrapText="1"/>
      <protection/>
    </xf>
    <xf numFmtId="0" fontId="58" fillId="0" borderId="0">
      <alignment wrapText="1"/>
      <protection/>
    </xf>
    <xf numFmtId="0" fontId="58" fillId="0" borderId="0">
      <alignment wrapText="1"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7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24" borderId="10" xfId="0" applyFont="1" applyFill="1" applyBorder="1" applyAlignment="1" applyProtection="1">
      <alignment vertical="top"/>
      <protection/>
    </xf>
    <xf numFmtId="0" fontId="15" fillId="24" borderId="10" xfId="0" applyFont="1" applyFill="1" applyBorder="1" applyAlignment="1" applyProtection="1">
      <alignment vertical="center" wrapText="1"/>
      <protection/>
    </xf>
    <xf numFmtId="0" fontId="17" fillId="24" borderId="10" xfId="0" applyFont="1" applyFill="1" applyBorder="1" applyAlignment="1" applyProtection="1">
      <alignment horizontal="right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5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25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>
      <alignment vertical="top"/>
    </xf>
    <xf numFmtId="16" fontId="2" fillId="24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 applyProtection="1">
      <alignment horizontal="right"/>
      <protection locked="0"/>
    </xf>
    <xf numFmtId="0" fontId="16" fillId="24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5" fillId="24" borderId="1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10" fillId="24" borderId="12" xfId="0" applyFont="1" applyFill="1" applyBorder="1" applyAlignment="1">
      <alignment wrapText="1"/>
    </xf>
    <xf numFmtId="0" fontId="10" fillId="24" borderId="13" xfId="0" applyFont="1" applyFill="1" applyBorder="1" applyAlignment="1">
      <alignment wrapText="1"/>
    </xf>
    <xf numFmtId="0" fontId="2" fillId="0" borderId="0" xfId="64" applyFont="1" applyProtection="1">
      <alignment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Border="1" applyProtection="1">
      <alignment/>
      <protection/>
    </xf>
    <xf numFmtId="0" fontId="2" fillId="0" borderId="0" xfId="64" applyFont="1" applyFill="1" applyBorder="1" applyAlignment="1" applyProtection="1">
      <alignment horizontal="center"/>
      <protection/>
    </xf>
    <xf numFmtId="0" fontId="2" fillId="24" borderId="10" xfId="64" applyFont="1" applyFill="1" applyBorder="1" applyAlignment="1" applyProtection="1">
      <alignment vertical="top"/>
      <protection/>
    </xf>
    <xf numFmtId="0" fontId="15" fillId="24" borderId="10" xfId="64" applyFont="1" applyFill="1" applyBorder="1" applyAlignment="1" applyProtection="1">
      <alignment vertical="center" wrapText="1"/>
      <protection/>
    </xf>
    <xf numFmtId="0" fontId="17" fillId="24" borderId="10" xfId="64" applyFont="1" applyFill="1" applyBorder="1" applyAlignment="1" applyProtection="1">
      <alignment horizontal="right"/>
      <protection/>
    </xf>
    <xf numFmtId="0" fontId="2" fillId="25" borderId="10" xfId="64" applyFont="1" applyFill="1" applyBorder="1" applyAlignment="1" applyProtection="1">
      <alignment horizontal="right"/>
      <protection locked="0"/>
    </xf>
    <xf numFmtId="0" fontId="2" fillId="0" borderId="10" xfId="64" applyFont="1" applyFill="1" applyBorder="1" applyProtection="1">
      <alignment/>
      <protection/>
    </xf>
    <xf numFmtId="0" fontId="17" fillId="0" borderId="10" xfId="64" applyFont="1" applyFill="1" applyBorder="1" applyAlignment="1">
      <alignment horizontal="right"/>
      <protection/>
    </xf>
    <xf numFmtId="0" fontId="2" fillId="0" borderId="0" xfId="64" applyFont="1" applyFill="1">
      <alignment/>
      <protection/>
    </xf>
    <xf numFmtId="0" fontId="15" fillId="24" borderId="10" xfId="64" applyFont="1" applyFill="1" applyBorder="1" applyAlignment="1" applyProtection="1">
      <alignment vertical="center" wrapText="1"/>
      <protection/>
    </xf>
    <xf numFmtId="0" fontId="2" fillId="24" borderId="10" xfId="64" applyFont="1" applyFill="1" applyBorder="1" applyProtection="1">
      <alignment/>
      <protection/>
    </xf>
    <xf numFmtId="0" fontId="2" fillId="0" borderId="10" xfId="64" applyFont="1" applyBorder="1" applyProtection="1">
      <alignment/>
      <protection/>
    </xf>
    <xf numFmtId="0" fontId="2" fillId="0" borderId="10" xfId="64" applyFont="1" applyFill="1" applyBorder="1" applyAlignment="1" applyProtection="1">
      <alignment horizontal="right"/>
      <protection locked="0"/>
    </xf>
    <xf numFmtId="0" fontId="2" fillId="0" borderId="0" xfId="64" applyFont="1" applyFill="1">
      <alignment/>
      <protection/>
    </xf>
    <xf numFmtId="0" fontId="5" fillId="0" borderId="0" xfId="64" applyFont="1">
      <alignment/>
      <protection/>
    </xf>
    <xf numFmtId="0" fontId="2" fillId="0" borderId="0" xfId="64" applyFont="1" applyProtection="1">
      <alignment/>
      <protection/>
    </xf>
    <xf numFmtId="0" fontId="2" fillId="0" borderId="0" xfId="65" applyFont="1" applyProtection="1">
      <alignment/>
      <protection/>
    </xf>
    <xf numFmtId="0" fontId="2" fillId="24" borderId="10" xfId="65" applyFont="1" applyFill="1" applyBorder="1" applyProtection="1">
      <alignment/>
      <protection/>
    </xf>
    <xf numFmtId="0" fontId="5" fillId="0" borderId="0" xfId="65" applyFont="1">
      <alignment/>
      <protection/>
    </xf>
    <xf numFmtId="0" fontId="2" fillId="0" borderId="0" xfId="65" applyFont="1" applyProtection="1">
      <alignment/>
      <protection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3" fillId="24" borderId="10" xfId="0" applyFont="1" applyFill="1" applyBorder="1" applyAlignment="1" applyProtection="1">
      <alignment horizontal="center" vertical="top" wrapText="1"/>
      <protection/>
    </xf>
    <xf numFmtId="0" fontId="2" fillId="25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1" fontId="2" fillId="24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left" wrapText="1"/>
    </xf>
    <xf numFmtId="0" fontId="0" fillId="0" borderId="0" xfId="66" applyBorder="1">
      <alignment/>
      <protection/>
    </xf>
    <xf numFmtId="0" fontId="0" fillId="0" borderId="0" xfId="66" applyFill="1">
      <alignment/>
      <protection/>
    </xf>
    <xf numFmtId="0" fontId="7" fillId="0" borderId="0" xfId="66" applyFont="1" applyFill="1">
      <alignment/>
      <protection/>
    </xf>
    <xf numFmtId="0" fontId="7" fillId="24" borderId="10" xfId="66" applyFont="1" applyFill="1" applyBorder="1" applyAlignment="1">
      <alignment vertical="center"/>
      <protection/>
    </xf>
    <xf numFmtId="0" fontId="6" fillId="0" borderId="10" xfId="66" applyFont="1" applyFill="1" applyBorder="1" applyAlignment="1" applyProtection="1">
      <alignment horizontal="center" vertical="center"/>
      <protection locked="0"/>
    </xf>
    <xf numFmtId="0" fontId="7" fillId="0" borderId="10" xfId="66" applyFont="1" applyFill="1" applyBorder="1">
      <alignment/>
      <protection/>
    </xf>
    <xf numFmtId="0" fontId="6" fillId="8" borderId="10" xfId="66" applyFont="1" applyFill="1" applyBorder="1" applyAlignment="1" applyProtection="1">
      <alignment horizontal="center" vertical="center"/>
      <protection locked="0"/>
    </xf>
    <xf numFmtId="0" fontId="7" fillId="0" borderId="10" xfId="66" applyFont="1" applyBorder="1">
      <alignment/>
      <protection/>
    </xf>
    <xf numFmtId="0" fontId="7" fillId="0" borderId="0" xfId="66" applyFont="1">
      <alignment/>
      <protection/>
    </xf>
    <xf numFmtId="0" fontId="0" fillId="24" borderId="10" xfId="66" applyFill="1" applyBorder="1">
      <alignment/>
      <protection/>
    </xf>
    <xf numFmtId="0" fontId="6" fillId="0" borderId="14" xfId="66" applyFont="1" applyFill="1" applyBorder="1" applyAlignment="1">
      <alignment horizontal="center" vertical="top"/>
      <protection/>
    </xf>
    <xf numFmtId="0" fontId="6" fillId="0" borderId="10" xfId="66" applyFont="1" applyFill="1" applyBorder="1" applyAlignment="1">
      <alignment horizontal="center" vertical="top"/>
      <protection/>
    </xf>
    <xf numFmtId="0" fontId="10" fillId="24" borderId="15" xfId="66" applyFont="1" applyFill="1" applyBorder="1" applyAlignment="1">
      <alignment horizontal="left" vertical="center" wrapText="1"/>
      <protection/>
    </xf>
    <xf numFmtId="0" fontId="6" fillId="24" borderId="10" xfId="66" applyFont="1" applyFill="1" applyBorder="1" applyAlignment="1">
      <alignment horizontal="center" vertical="top"/>
      <protection/>
    </xf>
    <xf numFmtId="0" fontId="2" fillId="24" borderId="10" xfId="66" applyFont="1" applyFill="1" applyBorder="1" applyAlignment="1">
      <alignment horizontal="left" vertical="center" wrapText="1"/>
      <protection/>
    </xf>
    <xf numFmtId="0" fontId="0" fillId="0" borderId="10" xfId="66" applyBorder="1">
      <alignment/>
      <protection/>
    </xf>
    <xf numFmtId="0" fontId="6" fillId="0" borderId="15" xfId="66" applyFont="1" applyFill="1" applyBorder="1" applyAlignment="1">
      <alignment horizontal="center" vertical="top"/>
      <protection/>
    </xf>
    <xf numFmtId="0" fontId="10" fillId="0" borderId="15" xfId="66" applyFont="1" applyFill="1" applyBorder="1" applyAlignment="1">
      <alignment horizontal="left" vertical="center" wrapText="1"/>
      <protection/>
    </xf>
    <xf numFmtId="0" fontId="7" fillId="24" borderId="15" xfId="66" applyFont="1" applyFill="1" applyBorder="1" applyAlignment="1">
      <alignment vertical="center"/>
      <protection/>
    </xf>
    <xf numFmtId="0" fontId="6" fillId="0" borderId="15" xfId="66" applyFont="1" applyFill="1" applyBorder="1" applyAlignment="1" applyProtection="1">
      <alignment horizontal="center" vertical="center"/>
      <protection locked="0"/>
    </xf>
    <xf numFmtId="0" fontId="7" fillId="0" borderId="15" xfId="66" applyFont="1" applyBorder="1">
      <alignment/>
      <protection/>
    </xf>
    <xf numFmtId="0" fontId="2" fillId="24" borderId="10" xfId="66" applyFont="1" applyFill="1" applyBorder="1" applyAlignment="1">
      <alignment horizontal="left" vertical="top" wrapText="1"/>
      <protection/>
    </xf>
    <xf numFmtId="0" fontId="2" fillId="24" borderId="14" xfId="66" applyFont="1" applyFill="1" applyBorder="1" applyAlignment="1">
      <alignment horizontal="left" vertical="top" wrapText="1"/>
      <protection/>
    </xf>
    <xf numFmtId="0" fontId="7" fillId="24" borderId="14" xfId="66" applyFont="1" applyFill="1" applyBorder="1" applyAlignment="1">
      <alignment vertical="center"/>
      <protection/>
    </xf>
    <xf numFmtId="0" fontId="0" fillId="0" borderId="0" xfId="66" applyFill="1" applyBorder="1" applyAlignment="1">
      <alignment/>
      <protection/>
    </xf>
    <xf numFmtId="0" fontId="10" fillId="0" borderId="0" xfId="66" applyFont="1" applyFill="1" applyAlignment="1" applyProtection="1">
      <alignment horizontal="right" wrapText="1"/>
      <protection/>
    </xf>
    <xf numFmtId="0" fontId="10" fillId="0" borderId="0" xfId="66" applyFont="1" applyFill="1" applyAlignment="1" applyProtection="1">
      <alignment/>
      <protection locked="0"/>
    </xf>
    <xf numFmtId="0" fontId="6" fillId="0" borderId="0" xfId="66" applyFont="1" applyFill="1" applyBorder="1" applyAlignment="1">
      <alignment horizontal="center" vertical="top"/>
      <protection/>
    </xf>
    <xf numFmtId="0" fontId="0" fillId="0" borderId="0" xfId="66">
      <alignment/>
      <protection/>
    </xf>
    <xf numFmtId="0" fontId="10" fillId="0" borderId="0" xfId="66" applyFont="1" applyFill="1" applyAlignment="1" applyProtection="1">
      <alignment/>
      <protection/>
    </xf>
    <xf numFmtId="0" fontId="10" fillId="0" borderId="0" xfId="66" applyFont="1" applyFill="1" applyAlignment="1">
      <alignment/>
      <protection/>
    </xf>
    <xf numFmtId="0" fontId="0" fillId="0" borderId="0" xfId="66" applyFill="1" applyAlignment="1">
      <alignment wrapText="1"/>
      <protection/>
    </xf>
    <xf numFmtId="0" fontId="30" fillId="0" borderId="0" xfId="66" applyFont="1">
      <alignment/>
      <protection/>
    </xf>
    <xf numFmtId="0" fontId="0" fillId="0" borderId="0" xfId="66" applyAlignment="1">
      <alignment wrapText="1"/>
      <protection/>
    </xf>
    <xf numFmtId="0" fontId="16" fillId="0" borderId="0" xfId="66" applyFont="1" applyFill="1" applyBorder="1" applyAlignment="1">
      <alignment horizontal="center" vertical="center" textRotation="90" wrapText="1"/>
      <protection/>
    </xf>
    <xf numFmtId="0" fontId="27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vertical="center"/>
      <protection/>
    </xf>
    <xf numFmtId="0" fontId="0" fillId="0" borderId="0" xfId="66" applyFill="1" applyBorder="1">
      <alignment/>
      <protection/>
    </xf>
    <xf numFmtId="0" fontId="6" fillId="0" borderId="0" xfId="66" applyFont="1" applyFill="1" applyBorder="1" applyAlignment="1" applyProtection="1">
      <alignment horizontal="center" vertical="center"/>
      <protection locked="0"/>
    </xf>
    <xf numFmtId="0" fontId="7" fillId="0" borderId="0" xfId="66" applyFont="1" applyFill="1" applyBorder="1">
      <alignment/>
      <protection/>
    </xf>
    <xf numFmtId="0" fontId="48" fillId="0" borderId="0" xfId="58" applyFont="1" applyBorder="1" applyAlignment="1" applyProtection="1">
      <alignment horizontal="left"/>
      <protection locked="0"/>
    </xf>
    <xf numFmtId="0" fontId="2" fillId="0" borderId="0" xfId="58" applyFont="1" applyBorder="1">
      <alignment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>
      <alignment/>
      <protection/>
    </xf>
    <xf numFmtId="0" fontId="49" fillId="0" borderId="0" xfId="58" applyFont="1" applyFill="1">
      <alignment/>
      <protection/>
    </xf>
    <xf numFmtId="0" fontId="48" fillId="0" borderId="0" xfId="58" applyFont="1" applyFill="1" applyAlignment="1" applyProtection="1">
      <alignment horizontal="center"/>
      <protection/>
    </xf>
    <xf numFmtId="0" fontId="2" fillId="0" borderId="0" xfId="58" applyFont="1" applyFill="1">
      <alignment/>
      <protection/>
    </xf>
    <xf numFmtId="0" fontId="0" fillId="0" borderId="0" xfId="58">
      <alignment/>
      <protection/>
    </xf>
    <xf numFmtId="0" fontId="50" fillId="24" borderId="10" xfId="58" applyFont="1" applyFill="1" applyBorder="1" applyAlignment="1" applyProtection="1">
      <alignment horizontal="center" vertical="center" wrapText="1"/>
      <protection/>
    </xf>
    <xf numFmtId="0" fontId="28" fillId="24" borderId="10" xfId="58" applyFont="1" applyFill="1" applyBorder="1" applyAlignment="1" applyProtection="1">
      <alignment horizontal="center" vertical="center"/>
      <protection/>
    </xf>
    <xf numFmtId="0" fontId="50" fillId="24" borderId="10" xfId="58" applyFont="1" applyFill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/>
      <protection locked="0"/>
    </xf>
    <xf numFmtId="0" fontId="51" fillId="0" borderId="10" xfId="58" applyFont="1" applyFill="1" applyBorder="1" applyAlignment="1" applyProtection="1">
      <alignment horizontal="center"/>
      <protection locked="0"/>
    </xf>
    <xf numFmtId="0" fontId="50" fillId="24" borderId="10" xfId="58" applyFont="1" applyFill="1" applyBorder="1" applyAlignment="1" applyProtection="1">
      <alignment horizontal="left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21" fillId="24" borderId="10" xfId="58" applyFont="1" applyFill="1" applyBorder="1">
      <alignment/>
      <protection/>
    </xf>
    <xf numFmtId="0" fontId="28" fillId="0" borderId="0" xfId="58" applyFont="1" applyFill="1" applyBorder="1" applyAlignment="1" applyProtection="1">
      <alignment horizontal="right" vertical="center"/>
      <protection/>
    </xf>
    <xf numFmtId="0" fontId="21" fillId="0" borderId="0" xfId="58" applyFont="1" applyFill="1" applyBorder="1">
      <alignment/>
      <protection/>
    </xf>
    <xf numFmtId="0" fontId="0" fillId="0" borderId="0" xfId="58" applyFill="1">
      <alignment/>
      <protection/>
    </xf>
    <xf numFmtId="0" fontId="1" fillId="0" borderId="0" xfId="58" applyFont="1" applyFill="1" applyAlignment="1" applyProtection="1">
      <alignment horizontal="left"/>
      <protection/>
    </xf>
    <xf numFmtId="0" fontId="0" fillId="0" borderId="0" xfId="58" applyBorder="1" applyAlignment="1">
      <alignment/>
      <protection/>
    </xf>
    <xf numFmtId="0" fontId="2" fillId="0" borderId="0" xfId="58" applyFont="1" applyFill="1" applyBorder="1" applyAlignment="1" applyProtection="1">
      <alignment horizontal="center" vertical="center"/>
      <protection locked="0"/>
    </xf>
    <xf numFmtId="0" fontId="2" fillId="0" borderId="0" xfId="58" applyFont="1" applyFill="1" applyBorder="1" applyAlignment="1" applyProtection="1">
      <alignment/>
      <protection/>
    </xf>
    <xf numFmtId="0" fontId="0" fillId="0" borderId="0" xfId="58" applyFont="1" applyBorder="1" applyAlignment="1">
      <alignment/>
      <protection/>
    </xf>
    <xf numFmtId="0" fontId="7" fillId="0" borderId="0" xfId="58" applyFont="1" applyFill="1" applyBorder="1" applyAlignment="1" applyProtection="1">
      <alignment/>
      <protection/>
    </xf>
    <xf numFmtId="0" fontId="6" fillId="0" borderId="0" xfId="58" applyFont="1" applyAlignment="1">
      <alignment/>
      <protection/>
    </xf>
    <xf numFmtId="0" fontId="29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1" fillId="0" borderId="0" xfId="58" applyFont="1" applyBorder="1">
      <alignment/>
      <protection/>
    </xf>
    <xf numFmtId="0" fontId="1" fillId="0" borderId="0" xfId="58" applyFont="1" applyFill="1" applyAlignment="1" applyProtection="1">
      <alignment/>
      <protection/>
    </xf>
    <xf numFmtId="0" fontId="15" fillId="0" borderId="0" xfId="58" applyFont="1" applyFill="1" applyAlignment="1" applyProtection="1">
      <alignment horizontal="right"/>
      <protection/>
    </xf>
    <xf numFmtId="1" fontId="52" fillId="0" borderId="0" xfId="58" applyNumberFormat="1" applyFont="1" applyFill="1" applyBorder="1" applyAlignment="1" applyProtection="1">
      <alignment horizontal="center" vertical="center"/>
      <protection locked="0"/>
    </xf>
    <xf numFmtId="0" fontId="0" fillId="0" borderId="0" xfId="59" applyFont="1">
      <alignment/>
      <protection/>
    </xf>
    <xf numFmtId="0" fontId="9" fillId="0" borderId="0" xfId="59" applyFont="1">
      <alignment/>
      <protection/>
    </xf>
    <xf numFmtId="0" fontId="0" fillId="0" borderId="0" xfId="59">
      <alignment/>
      <protection/>
    </xf>
    <xf numFmtId="0" fontId="53" fillId="0" borderId="0" xfId="59" applyFont="1">
      <alignment/>
      <protection/>
    </xf>
    <xf numFmtId="49" fontId="54" fillId="24" borderId="10" xfId="59" applyNumberFormat="1" applyFont="1" applyFill="1" applyBorder="1" applyAlignment="1" applyProtection="1">
      <alignment horizontal="center" vertical="center" wrapText="1"/>
      <protection/>
    </xf>
    <xf numFmtId="0" fontId="28" fillId="24" borderId="10" xfId="59" applyFont="1" applyFill="1" applyBorder="1" applyAlignment="1" applyProtection="1">
      <alignment horizontal="center" vertical="center"/>
      <protection/>
    </xf>
    <xf numFmtId="0" fontId="54" fillId="24" borderId="10" xfId="59" applyFont="1" applyFill="1" applyBorder="1" applyAlignment="1" applyProtection="1">
      <alignment horizontal="center" vertical="center" wrapText="1"/>
      <protection/>
    </xf>
    <xf numFmtId="0" fontId="22" fillId="24" borderId="10" xfId="59" applyFont="1" applyFill="1" applyBorder="1" applyAlignment="1" applyProtection="1">
      <alignment horizontal="left" wrapText="1" indent="1"/>
      <protection/>
    </xf>
    <xf numFmtId="0" fontId="22" fillId="24" borderId="10" xfId="59" applyFont="1" applyFill="1" applyBorder="1" applyAlignment="1" applyProtection="1">
      <alignment wrapText="1"/>
      <protection/>
    </xf>
    <xf numFmtId="0" fontId="22" fillId="0" borderId="10" xfId="59" applyFont="1" applyBorder="1" applyAlignment="1" applyProtection="1">
      <alignment wrapText="1"/>
      <protection locked="0"/>
    </xf>
    <xf numFmtId="0" fontId="22" fillId="0" borderId="10" xfId="59" applyFont="1" applyBorder="1" applyAlignment="1" applyProtection="1">
      <alignment/>
      <protection locked="0"/>
    </xf>
    <xf numFmtId="0" fontId="22" fillId="0" borderId="10" xfId="59" applyFont="1" applyFill="1" applyBorder="1" applyAlignment="1" applyProtection="1">
      <alignment wrapText="1"/>
      <protection locked="0"/>
    </xf>
    <xf numFmtId="0" fontId="17" fillId="24" borderId="10" xfId="59" applyFont="1" applyFill="1" applyBorder="1" applyAlignment="1" applyProtection="1">
      <alignment/>
      <protection/>
    </xf>
    <xf numFmtId="0" fontId="50" fillId="0" borderId="0" xfId="59" applyFont="1" applyFill="1" applyBorder="1" applyAlignment="1" applyProtection="1">
      <alignment horizontal="right" vertical="top" wrapText="1" indent="1"/>
      <protection/>
    </xf>
    <xf numFmtId="0" fontId="17" fillId="0" borderId="0" xfId="59" applyFont="1" applyFill="1" applyBorder="1" applyAlignment="1" applyProtection="1">
      <alignment/>
      <protection/>
    </xf>
    <xf numFmtId="0" fontId="22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horizontal="right" vertical="top" wrapText="1"/>
      <protection/>
    </xf>
    <xf numFmtId="0" fontId="0" fillId="0" borderId="0" xfId="59" applyAlignment="1">
      <alignment horizontal="right"/>
      <protection/>
    </xf>
    <xf numFmtId="0" fontId="9" fillId="0" borderId="0" xfId="59" applyFont="1" applyBorder="1" applyAlignment="1">
      <alignment/>
      <protection/>
    </xf>
    <xf numFmtId="0" fontId="2" fillId="0" borderId="0" xfId="59" applyFont="1" applyAlignment="1" applyProtection="1">
      <alignment/>
      <protection locked="0"/>
    </xf>
    <xf numFmtId="0" fontId="0" fillId="0" borderId="0" xfId="59" applyBorder="1" applyAlignment="1">
      <alignment/>
      <protection/>
    </xf>
    <xf numFmtId="0" fontId="2" fillId="0" borderId="0" xfId="67" applyFont="1" applyAlignment="1">
      <alignment/>
      <protection/>
    </xf>
    <xf numFmtId="0" fontId="2" fillId="0" borderId="0" xfId="67" applyFont="1" applyBorder="1" applyAlignment="1">
      <alignment wrapText="1"/>
      <protection/>
    </xf>
    <xf numFmtId="0" fontId="2" fillId="0" borderId="0" xfId="67" applyFont="1">
      <alignment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Protection="1">
      <alignment/>
      <protection/>
    </xf>
    <xf numFmtId="0" fontId="2" fillId="0" borderId="0" xfId="67" applyFont="1" applyBorder="1" applyAlignment="1">
      <alignment/>
      <protection/>
    </xf>
    <xf numFmtId="0" fontId="13" fillId="0" borderId="0" xfId="67" applyFont="1" applyFill="1" applyBorder="1" applyAlignment="1" applyProtection="1">
      <alignment vertical="center" wrapText="1"/>
      <protection/>
    </xf>
    <xf numFmtId="0" fontId="2" fillId="0" borderId="0" xfId="67" applyFont="1" applyFill="1" applyBorder="1" applyProtection="1">
      <alignment/>
      <protection/>
    </xf>
    <xf numFmtId="0" fontId="2" fillId="0" borderId="0" xfId="67" applyFont="1" applyBorder="1">
      <alignment/>
      <protection/>
    </xf>
    <xf numFmtId="0" fontId="2" fillId="0" borderId="0" xfId="67" applyFont="1" applyFill="1">
      <alignment/>
      <protection/>
    </xf>
    <xf numFmtId="0" fontId="2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>
      <alignment horizontal="right" vertical="center"/>
      <protection/>
    </xf>
    <xf numFmtId="1" fontId="17" fillId="0" borderId="10" xfId="67" applyNumberFormat="1" applyFont="1" applyFill="1" applyBorder="1" applyAlignment="1" applyProtection="1">
      <alignment horizontal="center" vertical="center"/>
      <protection locked="0"/>
    </xf>
    <xf numFmtId="1" fontId="17" fillId="0" borderId="10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 horizontal="right" vertical="center"/>
      <protection locked="0"/>
    </xf>
    <xf numFmtId="1" fontId="17" fillId="0" borderId="10" xfId="67" applyNumberFormat="1" applyFont="1" applyFill="1" applyBorder="1" applyAlignment="1" applyProtection="1">
      <alignment horizontal="center" vertical="center"/>
      <protection/>
    </xf>
    <xf numFmtId="1" fontId="17" fillId="0" borderId="10" xfId="67" applyNumberFormat="1" applyFont="1" applyFill="1" applyBorder="1" applyAlignment="1" applyProtection="1">
      <alignment horizontal="right" vertical="center"/>
      <protection/>
    </xf>
    <xf numFmtId="1" fontId="56" fillId="0" borderId="10" xfId="67" applyNumberFormat="1" applyFont="1" applyFill="1" applyBorder="1" applyAlignment="1" applyProtection="1">
      <alignment horizontal="right" vertical="center"/>
      <protection locked="0"/>
    </xf>
    <xf numFmtId="0" fontId="4" fillId="0" borderId="0" xfId="67" applyFont="1" applyAlignment="1">
      <alignment horizontal="justify"/>
      <protection/>
    </xf>
    <xf numFmtId="0" fontId="2" fillId="0" borderId="0" xfId="67" applyFont="1" applyFill="1" applyBorder="1">
      <alignment/>
      <protection/>
    </xf>
    <xf numFmtId="0" fontId="15" fillId="0" borderId="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/>
      <protection/>
    </xf>
    <xf numFmtId="1" fontId="2" fillId="0" borderId="10" xfId="67" applyNumberFormat="1" applyFont="1" applyFill="1" applyBorder="1" applyAlignment="1" applyProtection="1">
      <alignment horizontal="center" vertical="center"/>
      <protection locked="0"/>
    </xf>
    <xf numFmtId="1" fontId="2" fillId="0" borderId="10" xfId="67" applyNumberFormat="1" applyFont="1" applyFill="1" applyBorder="1" applyAlignment="1" applyProtection="1">
      <alignment horizontal="right" vertical="center"/>
      <protection locked="0"/>
    </xf>
    <xf numFmtId="0" fontId="0" fillId="0" borderId="0" xfId="67" applyFill="1">
      <alignment/>
      <protection/>
    </xf>
    <xf numFmtId="1" fontId="2" fillId="0" borderId="0" xfId="67" applyNumberFormat="1" applyFont="1" applyFill="1">
      <alignment/>
      <protection/>
    </xf>
    <xf numFmtId="0" fontId="0" fillId="0" borderId="0" xfId="67">
      <alignment/>
      <protection/>
    </xf>
    <xf numFmtId="0" fontId="15" fillId="0" borderId="0" xfId="67" applyFont="1" applyFill="1" applyBorder="1" applyAlignment="1" applyProtection="1">
      <alignment vertical="justify" wrapText="1"/>
      <protection/>
    </xf>
    <xf numFmtId="0" fontId="0" fillId="0" borderId="10" xfId="67" applyBorder="1">
      <alignment/>
      <protection/>
    </xf>
    <xf numFmtId="0" fontId="0" fillId="24" borderId="10" xfId="67" applyFill="1" applyBorder="1">
      <alignment/>
      <protection/>
    </xf>
    <xf numFmtId="0" fontId="0" fillId="0" borderId="0" xfId="67" applyFill="1" applyBorder="1">
      <alignment/>
      <protection/>
    </xf>
    <xf numFmtId="0" fontId="15" fillId="0" borderId="0" xfId="67" applyFont="1" applyFill="1" applyBorder="1" applyAlignment="1" applyProtection="1">
      <alignment vertical="center" wrapText="1"/>
      <protection/>
    </xf>
    <xf numFmtId="0" fontId="0" fillId="24" borderId="14" xfId="67" applyFill="1" applyBorder="1" applyAlignment="1">
      <alignment horizontal="center" vertical="center"/>
      <protection/>
    </xf>
    <xf numFmtId="0" fontId="0" fillId="24" borderId="14" xfId="67" applyFill="1" applyBorder="1" applyAlignment="1">
      <alignment horizontal="center" vertical="center" wrapText="1"/>
      <protection/>
    </xf>
    <xf numFmtId="0" fontId="0" fillId="24" borderId="10" xfId="67" applyFill="1" applyBorder="1" applyAlignment="1">
      <alignment horizontal="center" vertical="center" wrapText="1"/>
      <protection/>
    </xf>
    <xf numFmtId="0" fontId="0" fillId="24" borderId="10" xfId="67" applyFill="1" applyBorder="1" applyAlignment="1">
      <alignment horizontal="center" vertical="center"/>
      <protection/>
    </xf>
    <xf numFmtId="0" fontId="15" fillId="24" borderId="10" xfId="67" applyFont="1" applyFill="1" applyBorder="1" applyAlignment="1" applyProtection="1">
      <alignment vertical="center" wrapText="1"/>
      <protection/>
    </xf>
    <xf numFmtId="0" fontId="15" fillId="24" borderId="10" xfId="67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14" xfId="67" applyFill="1" applyBorder="1" applyAlignment="1">
      <alignment horizontal="right" vertical="center" wrapText="1"/>
      <protection/>
    </xf>
    <xf numFmtId="0" fontId="58" fillId="0" borderId="0" xfId="62">
      <alignment wrapText="1"/>
      <protection/>
    </xf>
    <xf numFmtId="0" fontId="24" fillId="0" borderId="0" xfId="62" applyFont="1" applyFill="1" applyBorder="1" applyAlignment="1">
      <alignment vertical="top" wrapText="1"/>
      <protection/>
    </xf>
    <xf numFmtId="0" fontId="24" fillId="0" borderId="0" xfId="62" applyFont="1" applyFill="1" applyAlignment="1">
      <alignment vertical="top" wrapText="1"/>
      <protection/>
    </xf>
    <xf numFmtId="0" fontId="58" fillId="0" borderId="10" xfId="62" applyBorder="1">
      <alignment wrapText="1"/>
      <protection/>
    </xf>
    <xf numFmtId="0" fontId="66" fillId="0" borderId="10" xfId="62" applyFont="1" applyFill="1" applyBorder="1" applyAlignment="1">
      <alignment horizontal="center" vertical="top" wrapText="1"/>
      <protection/>
    </xf>
    <xf numFmtId="179" fontId="65" fillId="0" borderId="10" xfId="62" applyNumberFormat="1" applyFont="1" applyFill="1" applyBorder="1" applyAlignment="1">
      <alignment horizontal="right" vertical="top" wrapText="1"/>
      <protection/>
    </xf>
    <xf numFmtId="0" fontId="61" fillId="24" borderId="15" xfId="62" applyFont="1" applyFill="1" applyBorder="1" applyAlignment="1">
      <alignment horizontal="center" vertical="center" wrapText="1"/>
      <protection/>
    </xf>
    <xf numFmtId="0" fontId="62" fillId="24" borderId="15" xfId="62" applyFont="1" applyFill="1" applyBorder="1" applyAlignment="1">
      <alignment vertical="center" wrapText="1"/>
      <protection/>
    </xf>
    <xf numFmtId="0" fontId="61" fillId="24" borderId="16" xfId="62" applyFont="1" applyFill="1" applyBorder="1" applyAlignment="1">
      <alignment horizontal="center" vertical="center" wrapText="1"/>
      <protection/>
    </xf>
    <xf numFmtId="0" fontId="62" fillId="24" borderId="16" xfId="62" applyFont="1" applyFill="1" applyBorder="1" applyAlignment="1">
      <alignment vertical="center" wrapText="1"/>
      <protection/>
    </xf>
    <xf numFmtId="0" fontId="62" fillId="24" borderId="15" xfId="62" applyFont="1" applyFill="1" applyBorder="1" applyAlignment="1">
      <alignment horizontal="center" vertical="center" wrapText="1"/>
      <protection/>
    </xf>
    <xf numFmtId="0" fontId="62" fillId="24" borderId="16" xfId="62" applyFont="1" applyFill="1" applyBorder="1" applyAlignment="1">
      <alignment horizontal="center" wrapText="1"/>
      <protection/>
    </xf>
    <xf numFmtId="0" fontId="62" fillId="24" borderId="14" xfId="62" applyFont="1" applyFill="1" applyBorder="1" applyAlignment="1">
      <alignment horizontal="center" vertical="top" wrapText="1"/>
      <protection/>
    </xf>
    <xf numFmtId="0" fontId="64" fillId="24" borderId="10" xfId="62" applyFont="1" applyFill="1" applyBorder="1" applyAlignment="1">
      <alignment horizontal="center" vertical="center" wrapText="1"/>
      <protection/>
    </xf>
    <xf numFmtId="0" fontId="65" fillId="24" borderId="10" xfId="62" applyFont="1" applyFill="1" applyBorder="1" applyAlignment="1">
      <alignment horizontal="center" vertical="top" wrapText="1"/>
      <protection/>
    </xf>
    <xf numFmtId="0" fontId="65" fillId="24" borderId="10" xfId="62" applyFont="1" applyFill="1" applyBorder="1" applyAlignment="1">
      <alignment horizontal="left" vertical="top" wrapText="1"/>
      <protection/>
    </xf>
    <xf numFmtId="0" fontId="63" fillId="24" borderId="10" xfId="62" applyFont="1" applyFill="1" applyBorder="1" applyAlignment="1">
      <alignment horizontal="center" vertical="top" wrapText="1"/>
      <protection/>
    </xf>
    <xf numFmtId="0" fontId="0" fillId="0" borderId="0" xfId="63" applyBorder="1" applyAlignment="1">
      <alignment wrapText="1"/>
      <protection/>
    </xf>
    <xf numFmtId="0" fontId="2" fillId="0" borderId="0" xfId="63" applyFont="1">
      <alignment/>
      <protection/>
    </xf>
    <xf numFmtId="0" fontId="2" fillId="0" borderId="0" xfId="63" applyFont="1" applyFill="1" applyProtection="1">
      <alignment/>
      <protection/>
    </xf>
    <xf numFmtId="0" fontId="2" fillId="0" borderId="0" xfId="63" applyFont="1" applyFill="1">
      <alignment/>
      <protection/>
    </xf>
    <xf numFmtId="0" fontId="2" fillId="24" borderId="10" xfId="63" applyFont="1" applyFill="1" applyBorder="1" applyAlignment="1" applyProtection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2" fillId="24" borderId="10" xfId="63" applyFont="1" applyFill="1" applyBorder="1" applyAlignment="1" applyProtection="1">
      <alignment vertical="top"/>
      <protection/>
    </xf>
    <xf numFmtId="0" fontId="15" fillId="24" borderId="10" xfId="63" applyFont="1" applyFill="1" applyBorder="1" applyAlignment="1" applyProtection="1">
      <alignment vertical="center" wrapText="1"/>
      <protection/>
    </xf>
    <xf numFmtId="0" fontId="16" fillId="24" borderId="10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/>
      <protection/>
    </xf>
    <xf numFmtId="0" fontId="16" fillId="0" borderId="0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right"/>
      <protection/>
    </xf>
    <xf numFmtId="0" fontId="5" fillId="0" borderId="0" xfId="63" applyFont="1">
      <alignment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17" fillId="0" borderId="10" xfId="63" applyFont="1" applyFill="1" applyBorder="1" applyAlignment="1" applyProtection="1">
      <alignment horizontal="right"/>
      <protection/>
    </xf>
    <xf numFmtId="0" fontId="2" fillId="0" borderId="10" xfId="63" applyFont="1" applyFill="1" applyBorder="1" applyAlignment="1" applyProtection="1">
      <alignment horizontal="center" vertical="center"/>
      <protection locked="0"/>
    </xf>
    <xf numFmtId="0" fontId="15" fillId="24" borderId="10" xfId="63" applyFont="1" applyFill="1" applyBorder="1" applyAlignment="1" applyProtection="1">
      <alignment horizontal="right"/>
      <protection/>
    </xf>
    <xf numFmtId="0" fontId="2" fillId="0" borderId="0" xfId="68" applyFont="1">
      <alignment/>
      <protection/>
    </xf>
    <xf numFmtId="0" fontId="0" fillId="0" borderId="0" xfId="68">
      <alignment/>
      <protection/>
    </xf>
    <xf numFmtId="0" fontId="0" fillId="24" borderId="10" xfId="68" applyFill="1" applyBorder="1" applyAlignment="1">
      <alignment horizontal="center" vertical="center" wrapText="1"/>
      <protection/>
    </xf>
    <xf numFmtId="0" fontId="0" fillId="24" borderId="10" xfId="68" applyFill="1" applyBorder="1" applyAlignment="1">
      <alignment horizontal="center"/>
      <protection/>
    </xf>
    <xf numFmtId="0" fontId="0" fillId="0" borderId="10" xfId="68" applyBorder="1">
      <alignment/>
      <protection/>
    </xf>
    <xf numFmtId="0" fontId="0" fillId="0" borderId="0" xfId="68" applyFill="1">
      <alignment/>
      <protection/>
    </xf>
    <xf numFmtId="0" fontId="0" fillId="0" borderId="0" xfId="68" applyFill="1" applyBorder="1">
      <alignment/>
      <protection/>
    </xf>
    <xf numFmtId="0" fontId="2" fillId="0" borderId="0" xfId="64" applyFont="1" applyFill="1" applyBorder="1" applyAlignment="1" applyProtection="1">
      <alignment horizontal="center"/>
      <protection locked="0"/>
    </xf>
    <xf numFmtId="0" fontId="16" fillId="0" borderId="0" xfId="64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right" vertical="center"/>
      <protection/>
    </xf>
    <xf numFmtId="1" fontId="2" fillId="0" borderId="0" xfId="67" applyNumberFormat="1" applyFont="1" applyFill="1" applyBorder="1" applyAlignment="1" applyProtection="1">
      <alignment horizontal="center" vertical="center"/>
      <protection locked="0"/>
    </xf>
    <xf numFmtId="1" fontId="2" fillId="0" borderId="0" xfId="67" applyNumberFormat="1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>
      <alignment horizontal="right" vertical="center"/>
      <protection/>
    </xf>
    <xf numFmtId="0" fontId="2" fillId="0" borderId="0" xfId="67" applyFont="1" applyFill="1" applyBorder="1" applyAlignment="1" applyProtection="1">
      <alignment horizontal="center" vertical="top"/>
      <protection/>
    </xf>
    <xf numFmtId="0" fontId="2" fillId="0" borderId="0" xfId="67" applyFont="1" applyFill="1" applyBorder="1" applyAlignment="1">
      <alignment vertical="center"/>
      <protection/>
    </xf>
    <xf numFmtId="0" fontId="23" fillId="0" borderId="0" xfId="62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13" fillId="24" borderId="15" xfId="0" applyFont="1" applyFill="1" applyBorder="1" applyAlignment="1" applyProtection="1">
      <alignment horizontal="center" vertical="top" wrapText="1"/>
      <protection/>
    </xf>
    <xf numFmtId="0" fontId="13" fillId="24" borderId="15" xfId="63" applyFont="1" applyFill="1" applyBorder="1" applyAlignment="1" applyProtection="1">
      <alignment horizontal="center" vertical="top" wrapText="1"/>
      <protection/>
    </xf>
    <xf numFmtId="0" fontId="62" fillId="24" borderId="15" xfId="0" applyFont="1" applyFill="1" applyBorder="1" applyAlignment="1">
      <alignment horizontal="center" vertical="top" wrapText="1"/>
    </xf>
    <xf numFmtId="0" fontId="6" fillId="25" borderId="10" xfId="66" applyFont="1" applyFill="1" applyBorder="1" applyAlignment="1" applyProtection="1">
      <alignment horizontal="center" vertical="center"/>
      <protection locked="0"/>
    </xf>
    <xf numFmtId="0" fontId="10" fillId="0" borderId="0" xfId="53" applyFont="1">
      <alignment wrapText="1"/>
      <protection/>
    </xf>
    <xf numFmtId="0" fontId="70" fillId="0" borderId="0" xfId="53" applyFont="1" applyFill="1" applyBorder="1" applyAlignment="1">
      <alignment horizontal="left" vertical="top" wrapText="1"/>
      <protection/>
    </xf>
    <xf numFmtId="0" fontId="70" fillId="0" borderId="0" xfId="53" applyFont="1" applyFill="1" applyBorder="1" applyAlignment="1">
      <alignment vertical="top" wrapText="1"/>
      <protection/>
    </xf>
    <xf numFmtId="0" fontId="63" fillId="6" borderId="15" xfId="53" applyFont="1" applyFill="1" applyBorder="1" applyAlignment="1">
      <alignment horizontal="center" wrapText="1"/>
      <protection/>
    </xf>
    <xf numFmtId="0" fontId="10" fillId="6" borderId="14" xfId="53" applyFont="1" applyFill="1" applyBorder="1">
      <alignment wrapText="1"/>
      <protection/>
    </xf>
    <xf numFmtId="0" fontId="62" fillId="6" borderId="10" xfId="53" applyFont="1" applyFill="1" applyBorder="1" applyAlignment="1">
      <alignment horizontal="center" vertical="top" wrapText="1"/>
      <protection/>
    </xf>
    <xf numFmtId="0" fontId="10" fillId="6" borderId="10" xfId="53" applyFont="1" applyFill="1" applyBorder="1" applyAlignment="1">
      <alignment horizontal="center" wrapText="1"/>
      <protection/>
    </xf>
    <xf numFmtId="0" fontId="10" fillId="0" borderId="10" xfId="53" applyFont="1" applyBorder="1">
      <alignment wrapText="1"/>
      <protection/>
    </xf>
    <xf numFmtId="0" fontId="73" fillId="6" borderId="10" xfId="53" applyFont="1" applyFill="1" applyBorder="1" applyAlignment="1">
      <alignment wrapText="1"/>
      <protection/>
    </xf>
    <xf numFmtId="0" fontId="74" fillId="6" borderId="10" xfId="53" applyFont="1" applyFill="1" applyBorder="1" applyAlignment="1">
      <alignment horizontal="right" vertical="center" wrapText="1"/>
      <protection/>
    </xf>
    <xf numFmtId="0" fontId="10" fillId="0" borderId="0" xfId="53" applyFont="1" applyAlignment="1">
      <alignment horizontal="left" wrapText="1"/>
      <protection/>
    </xf>
    <xf numFmtId="0" fontId="24" fillId="0" borderId="0" xfId="53" applyFont="1" applyFill="1" applyBorder="1" applyAlignment="1">
      <alignment vertical="top" wrapText="1"/>
      <protection/>
    </xf>
    <xf numFmtId="0" fontId="58" fillId="0" borderId="0" xfId="53">
      <alignment wrapText="1"/>
      <protection/>
    </xf>
    <xf numFmtId="0" fontId="24" fillId="0" borderId="0" xfId="53" applyFont="1" applyFill="1" applyAlignment="1">
      <alignment vertical="top" wrapText="1"/>
      <protection/>
    </xf>
    <xf numFmtId="178" fontId="65" fillId="0" borderId="13" xfId="53" applyNumberFormat="1" applyFont="1" applyFill="1" applyBorder="1" applyAlignment="1">
      <alignment horizontal="right" vertical="top" wrapText="1"/>
      <protection/>
    </xf>
    <xf numFmtId="0" fontId="65" fillId="0" borderId="0" xfId="53" applyFont="1" applyFill="1" applyBorder="1" applyAlignment="1">
      <alignment vertical="center" wrapText="1"/>
      <protection/>
    </xf>
    <xf numFmtId="0" fontId="76" fillId="6" borderId="10" xfId="53" applyFont="1" applyFill="1" applyBorder="1" applyAlignment="1">
      <alignment horizontal="center" vertical="center" wrapText="1"/>
      <protection/>
    </xf>
    <xf numFmtId="0" fontId="76" fillId="6" borderId="12" xfId="53" applyFont="1" applyFill="1" applyBorder="1" applyAlignment="1">
      <alignment horizontal="center" vertical="center" wrapText="1"/>
      <protection/>
    </xf>
    <xf numFmtId="0" fontId="76" fillId="6" borderId="13" xfId="53" applyFont="1" applyFill="1" applyBorder="1" applyAlignment="1">
      <alignment horizontal="center" vertical="center" wrapText="1"/>
      <protection/>
    </xf>
    <xf numFmtId="0" fontId="62" fillId="6" borderId="15" xfId="53" applyFont="1" applyFill="1" applyBorder="1" applyAlignment="1">
      <alignment horizontal="center" vertical="center" wrapText="1"/>
      <protection/>
    </xf>
    <xf numFmtId="0" fontId="62" fillId="6" borderId="14" xfId="53" applyFont="1" applyFill="1" applyBorder="1" applyAlignment="1">
      <alignment horizontal="center" vertical="top" wrapText="1"/>
      <protection/>
    </xf>
    <xf numFmtId="0" fontId="13" fillId="6" borderId="10" xfId="67" applyFont="1" applyFill="1" applyBorder="1" applyAlignment="1" applyProtection="1">
      <alignment horizontal="center" vertical="center" wrapText="1"/>
      <protection/>
    </xf>
    <xf numFmtId="0" fontId="13" fillId="6" borderId="10" xfId="67" applyFont="1" applyFill="1" applyBorder="1" applyAlignment="1" applyProtection="1">
      <alignment horizontal="center" vertical="center" textRotation="90" wrapText="1"/>
      <protection/>
    </xf>
    <xf numFmtId="0" fontId="2" fillId="6" borderId="10" xfId="67" applyFont="1" applyFill="1" applyBorder="1" applyAlignment="1" applyProtection="1">
      <alignment horizontal="center" vertical="center"/>
      <protection/>
    </xf>
    <xf numFmtId="0" fontId="22" fillId="6" borderId="10" xfId="67" applyFont="1" applyFill="1" applyBorder="1" applyAlignment="1" applyProtection="1">
      <alignment vertical="top"/>
      <protection/>
    </xf>
    <xf numFmtId="0" fontId="2" fillId="6" borderId="10" xfId="67" applyFont="1" applyFill="1" applyBorder="1" applyAlignment="1" applyProtection="1">
      <alignment vertical="center" wrapText="1"/>
      <protection/>
    </xf>
    <xf numFmtId="0" fontId="2" fillId="6" borderId="10" xfId="67" applyFont="1" applyFill="1" applyBorder="1" applyAlignment="1" applyProtection="1">
      <alignment horizontal="right" vertical="center"/>
      <protection/>
    </xf>
    <xf numFmtId="0" fontId="2" fillId="6" borderId="10" xfId="67" applyFont="1" applyFill="1" applyBorder="1" applyAlignment="1">
      <alignment horizontal="right" vertical="center"/>
      <protection/>
    </xf>
    <xf numFmtId="1" fontId="17" fillId="6" borderId="10" xfId="67" applyNumberFormat="1" applyFont="1" applyFill="1" applyBorder="1" applyAlignment="1" applyProtection="1">
      <alignment horizontal="center" vertical="center"/>
      <protection locked="0"/>
    </xf>
    <xf numFmtId="0" fontId="2" fillId="6" borderId="10" xfId="67" applyFont="1" applyFill="1" applyBorder="1" applyAlignment="1" applyProtection="1">
      <alignment horizontal="left" vertical="top" wrapText="1"/>
      <protection/>
    </xf>
    <xf numFmtId="16" fontId="2" fillId="6" borderId="10" xfId="67" applyNumberFormat="1" applyFont="1" applyFill="1" applyBorder="1" applyAlignment="1" applyProtection="1">
      <alignment horizontal="center" vertical="top"/>
      <protection/>
    </xf>
    <xf numFmtId="16" fontId="2" fillId="6" borderId="10" xfId="67" applyNumberFormat="1" applyFont="1" applyFill="1" applyBorder="1" applyAlignment="1" applyProtection="1">
      <alignment horizontal="center" vertical="center"/>
      <protection/>
    </xf>
    <xf numFmtId="0" fontId="2" fillId="6" borderId="10" xfId="67" applyFont="1" applyFill="1" applyBorder="1" applyAlignment="1" applyProtection="1">
      <alignment horizontal="left" vertical="center" wrapText="1"/>
      <protection/>
    </xf>
    <xf numFmtId="0" fontId="2" fillId="6" borderId="10" xfId="67" applyFont="1" applyFill="1" applyBorder="1" applyAlignment="1" applyProtection="1">
      <alignment horizontal="center" vertical="top"/>
      <protection/>
    </xf>
    <xf numFmtId="0" fontId="2" fillId="6" borderId="10" xfId="67" applyFont="1" applyFill="1" applyBorder="1" applyAlignment="1" applyProtection="1">
      <alignment vertical="justify" wrapText="1"/>
      <protection/>
    </xf>
    <xf numFmtId="0" fontId="2" fillId="6" borderId="10" xfId="67" applyFont="1" applyFill="1" applyBorder="1" applyAlignment="1" applyProtection="1">
      <alignment vertical="top"/>
      <protection/>
    </xf>
    <xf numFmtId="0" fontId="16" fillId="6" borderId="10" xfId="67" applyFont="1" applyFill="1" applyBorder="1" applyAlignment="1" applyProtection="1">
      <alignment horizontal="center" vertical="center" wrapText="1"/>
      <protection/>
    </xf>
    <xf numFmtId="0" fontId="2" fillId="6" borderId="10" xfId="67" applyFont="1" applyFill="1" applyBorder="1" applyAlignment="1">
      <alignment vertical="center"/>
      <protection/>
    </xf>
    <xf numFmtId="0" fontId="2" fillId="6" borderId="10" xfId="67" applyFont="1" applyFill="1" applyBorder="1">
      <alignment/>
      <protection/>
    </xf>
    <xf numFmtId="1" fontId="2" fillId="6" borderId="10" xfId="67" applyNumberFormat="1" applyFont="1" applyFill="1" applyBorder="1" applyAlignment="1">
      <alignment horizontal="right" vertical="center"/>
      <protection/>
    </xf>
    <xf numFmtId="1" fontId="15" fillId="6" borderId="10" xfId="67" applyNumberFormat="1" applyFont="1" applyFill="1" applyBorder="1" applyAlignment="1" applyProtection="1">
      <alignment horizontal="right" vertical="center"/>
      <protection/>
    </xf>
    <xf numFmtId="1" fontId="2" fillId="6" borderId="10" xfId="67" applyNumberFormat="1" applyFont="1" applyFill="1" applyBorder="1" applyAlignment="1" applyProtection="1">
      <alignment horizontal="right" vertical="center"/>
      <protection/>
    </xf>
    <xf numFmtId="1" fontId="2" fillId="6" borderId="10" xfId="67" applyNumberFormat="1" applyFont="1" applyFill="1" applyBorder="1" applyAlignment="1" applyProtection="1">
      <alignment horizontal="right" vertical="center"/>
      <protection locked="0"/>
    </xf>
    <xf numFmtId="1" fontId="17" fillId="6" borderId="10" xfId="67" applyNumberFormat="1" applyFont="1" applyFill="1" applyBorder="1" applyAlignment="1" applyProtection="1">
      <alignment horizontal="right" vertical="center"/>
      <protection locked="0"/>
    </xf>
    <xf numFmtId="0" fontId="2" fillId="6" borderId="10" xfId="67" applyFont="1" applyFill="1" applyBorder="1" applyAlignment="1" applyProtection="1">
      <alignment horizontal="right" vertical="center"/>
      <protection locked="0"/>
    </xf>
    <xf numFmtId="1" fontId="2" fillId="6" borderId="10" xfId="67" applyNumberFormat="1" applyFont="1" applyFill="1" applyBorder="1" applyAlignment="1" applyProtection="1">
      <alignment horizontal="center" vertical="center"/>
      <protection/>
    </xf>
    <xf numFmtId="0" fontId="17" fillId="6" borderId="10" xfId="67" applyFont="1" applyFill="1" applyBorder="1" applyAlignment="1" applyProtection="1">
      <alignment horizontal="right"/>
      <protection/>
    </xf>
    <xf numFmtId="1" fontId="17" fillId="6" borderId="10" xfId="67" applyNumberFormat="1" applyFont="1" applyFill="1" applyBorder="1" applyAlignment="1" applyProtection="1">
      <alignment horizontal="center" vertical="center"/>
      <protection/>
    </xf>
    <xf numFmtId="1" fontId="57" fillId="6" borderId="10" xfId="67" applyNumberFormat="1" applyFont="1" applyFill="1" applyBorder="1" applyAlignment="1" applyProtection="1">
      <alignment horizontal="right" vertical="center"/>
      <protection/>
    </xf>
    <xf numFmtId="0" fontId="70" fillId="24" borderId="13" xfId="53" applyFont="1" applyFill="1" applyBorder="1" applyAlignment="1">
      <alignment vertical="center" wrapText="1"/>
      <protection/>
    </xf>
    <xf numFmtId="0" fontId="62" fillId="6" borderId="14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70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4" fontId="4" fillId="6" borderId="10" xfId="60" applyNumberFormat="1" applyFont="1" applyFill="1" applyBorder="1" applyAlignment="1">
      <alignment horizontal="center" vertical="center" wrapText="1"/>
      <protection/>
    </xf>
    <xf numFmtId="0" fontId="62" fillId="6" borderId="14" xfId="0" applyFont="1" applyFill="1" applyBorder="1" applyAlignment="1">
      <alignment horizontal="center" vertical="center" wrapText="1"/>
    </xf>
    <xf numFmtId="4" fontId="4" fillId="6" borderId="10" xfId="60" applyNumberFormat="1" applyFont="1" applyFill="1" applyBorder="1" applyAlignment="1">
      <alignment horizontal="left" vertical="center" wrapText="1"/>
      <protection/>
    </xf>
    <xf numFmtId="0" fontId="20" fillId="0" borderId="0" xfId="53" applyFont="1">
      <alignment wrapText="1"/>
      <protection/>
    </xf>
    <xf numFmtId="0" fontId="79" fillId="0" borderId="0" xfId="61" applyFont="1">
      <alignment/>
      <protection/>
    </xf>
    <xf numFmtId="4" fontId="4" fillId="0" borderId="10" xfId="60" applyNumberFormat="1" applyFont="1" applyFill="1" applyBorder="1" applyAlignment="1">
      <alignment horizontal="center" vertical="center" wrapText="1"/>
      <protection/>
    </xf>
    <xf numFmtId="0" fontId="58" fillId="0" borderId="10" xfId="53" applyBorder="1">
      <alignment wrapText="1"/>
      <protection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5" fillId="0" borderId="10" xfId="61" applyFont="1" applyBorder="1">
      <alignment/>
      <protection/>
    </xf>
    <xf numFmtId="0" fontId="70" fillId="0" borderId="0" xfId="0" applyFont="1" applyFill="1" applyBorder="1" applyAlignment="1">
      <alignment vertical="top" wrapText="1"/>
    </xf>
    <xf numFmtId="0" fontId="78" fillId="6" borderId="14" xfId="53" applyFont="1" applyFill="1" applyBorder="1" applyAlignment="1">
      <alignment horizontal="center" vertical="center" wrapText="1"/>
      <protection/>
    </xf>
    <xf numFmtId="0" fontId="4" fillId="6" borderId="10" xfId="61" applyFont="1" applyFill="1" applyBorder="1">
      <alignment/>
      <protection/>
    </xf>
    <xf numFmtId="4" fontId="20" fillId="6" borderId="10" xfId="60" applyNumberFormat="1" applyFont="1" applyFill="1" applyBorder="1" applyAlignment="1">
      <alignment horizontal="center" vertical="center" wrapText="1"/>
      <protection/>
    </xf>
    <xf numFmtId="0" fontId="2" fillId="6" borderId="10" xfId="64" applyFont="1" applyFill="1" applyBorder="1" applyAlignment="1" applyProtection="1">
      <alignment horizontal="right" vertical="center"/>
      <protection/>
    </xf>
    <xf numFmtId="0" fontId="2" fillId="6" borderId="10" xfId="64" applyFont="1" applyFill="1" applyBorder="1" applyAlignment="1" applyProtection="1">
      <alignment horizontal="right" vertical="center"/>
      <protection locked="0"/>
    </xf>
    <xf numFmtId="0" fontId="2" fillId="6" borderId="15" xfId="64" applyFont="1" applyFill="1" applyBorder="1" applyAlignment="1" applyProtection="1">
      <alignment horizontal="center" vertical="top" wrapText="1"/>
      <protection/>
    </xf>
    <xf numFmtId="0" fontId="2" fillId="6" borderId="10" xfId="64" applyFont="1" applyFill="1" applyBorder="1" applyAlignment="1" applyProtection="1">
      <alignment horizontal="center" vertical="top" wrapText="1"/>
      <protection/>
    </xf>
    <xf numFmtId="0" fontId="2" fillId="6" borderId="10" xfId="64" applyFont="1" applyFill="1" applyBorder="1" applyAlignment="1" applyProtection="1">
      <alignment horizontal="center"/>
      <protection/>
    </xf>
    <xf numFmtId="0" fontId="2" fillId="6" borderId="10" xfId="64" applyFont="1" applyFill="1" applyBorder="1" applyAlignment="1" applyProtection="1">
      <alignment horizontal="center"/>
      <protection/>
    </xf>
    <xf numFmtId="0" fontId="10" fillId="6" borderId="10" xfId="64" applyFont="1" applyFill="1" applyBorder="1" applyAlignment="1">
      <alignment horizontal="center" vertical="center" wrapText="1"/>
      <protection/>
    </xf>
    <xf numFmtId="0" fontId="10" fillId="6" borderId="10" xfId="65" applyFont="1" applyFill="1" applyBorder="1" applyAlignment="1">
      <alignment horizontal="center" vertical="center" wrapText="1"/>
      <protection/>
    </xf>
    <xf numFmtId="0" fontId="2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0" fillId="0" borderId="0" xfId="0" applyFont="1" applyFill="1" applyBorder="1" applyAlignment="1">
      <alignment horizontal="left" vertical="top" wrapText="1"/>
    </xf>
    <xf numFmtId="0" fontId="7" fillId="24" borderId="17" xfId="66" applyFont="1" applyFill="1" applyBorder="1" applyAlignment="1">
      <alignment vertical="center"/>
      <protection/>
    </xf>
    <xf numFmtId="0" fontId="0" fillId="24" borderId="17" xfId="66" applyFill="1" applyBorder="1">
      <alignment/>
      <protection/>
    </xf>
    <xf numFmtId="0" fontId="6" fillId="8" borderId="17" xfId="66" applyFont="1" applyFill="1" applyBorder="1" applyAlignment="1" applyProtection="1">
      <alignment horizontal="center" vertical="center"/>
      <protection locked="0"/>
    </xf>
    <xf numFmtId="0" fontId="7" fillId="24" borderId="18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horizontal="center" vertical="top"/>
      <protection/>
    </xf>
    <xf numFmtId="0" fontId="7" fillId="0" borderId="18" xfId="66" applyFont="1" applyBorder="1">
      <alignment/>
      <protection/>
    </xf>
    <xf numFmtId="0" fontId="6" fillId="8" borderId="18" xfId="66" applyFont="1" applyFill="1" applyBorder="1" applyAlignment="1" applyProtection="1">
      <alignment horizontal="center" vertical="center"/>
      <protection locked="0"/>
    </xf>
    <xf numFmtId="0" fontId="6" fillId="24" borderId="17" xfId="66" applyFont="1" applyFill="1" applyBorder="1" applyAlignment="1">
      <alignment horizontal="center" vertical="top"/>
      <protection/>
    </xf>
    <xf numFmtId="0" fontId="0" fillId="0" borderId="18" xfId="66" applyBorder="1">
      <alignment/>
      <protection/>
    </xf>
    <xf numFmtId="0" fontId="6" fillId="0" borderId="19" xfId="66" applyFont="1" applyFill="1" applyBorder="1" applyAlignment="1">
      <alignment horizontal="center" vertical="top"/>
      <protection/>
    </xf>
    <xf numFmtId="0" fontId="6" fillId="25" borderId="18" xfId="66" applyFont="1" applyFill="1" applyBorder="1" applyAlignment="1" applyProtection="1">
      <alignment horizontal="center" vertical="center"/>
      <protection locked="0"/>
    </xf>
    <xf numFmtId="0" fontId="0" fillId="0" borderId="18" xfId="66" applyFill="1" applyBorder="1">
      <alignment/>
      <protection/>
    </xf>
    <xf numFmtId="0" fontId="10" fillId="24" borderId="17" xfId="66" applyFont="1" applyFill="1" applyBorder="1" applyAlignment="1">
      <alignment horizontal="left" vertical="center" wrapText="1"/>
      <protection/>
    </xf>
    <xf numFmtId="0" fontId="2" fillId="24" borderId="18" xfId="66" applyFont="1" applyFill="1" applyBorder="1" applyAlignment="1">
      <alignment horizontal="left" vertical="top" wrapText="1"/>
      <protection/>
    </xf>
    <xf numFmtId="0" fontId="14" fillId="4" borderId="18" xfId="66" applyFont="1" applyFill="1" applyBorder="1" applyAlignment="1">
      <alignment vertical="center"/>
      <protection/>
    </xf>
    <xf numFmtId="0" fontId="0" fillId="4" borderId="18" xfId="66" applyFill="1" applyBorder="1">
      <alignment/>
      <protection/>
    </xf>
    <xf numFmtId="0" fontId="6" fillId="4" borderId="18" xfId="66" applyFont="1" applyFill="1" applyBorder="1" applyAlignment="1" applyProtection="1">
      <alignment horizontal="center" vertical="center"/>
      <protection locked="0"/>
    </xf>
    <xf numFmtId="0" fontId="14" fillId="4" borderId="17" xfId="66" applyFont="1" applyFill="1" applyBorder="1" applyAlignment="1">
      <alignment vertical="center"/>
      <protection/>
    </xf>
    <xf numFmtId="0" fontId="0" fillId="4" borderId="17" xfId="66" applyFill="1" applyBorder="1">
      <alignment/>
      <protection/>
    </xf>
    <xf numFmtId="0" fontId="8" fillId="4" borderId="17" xfId="66" applyFont="1" applyFill="1" applyBorder="1" applyAlignment="1" applyProtection="1">
      <alignment horizontal="center" vertical="center"/>
      <protection locked="0"/>
    </xf>
    <xf numFmtId="0" fontId="6" fillId="4" borderId="17" xfId="66" applyFont="1" applyFill="1" applyBorder="1" applyAlignment="1" applyProtection="1">
      <alignment horizontal="center" vertical="center"/>
      <protection locked="0"/>
    </xf>
    <xf numFmtId="0" fontId="7" fillId="6" borderId="10" xfId="66" applyFont="1" applyFill="1" applyBorder="1" applyAlignment="1">
      <alignment horizontal="center" vertical="top" wrapText="1"/>
      <protection/>
    </xf>
    <xf numFmtId="0" fontId="0" fillId="6" borderId="10" xfId="66" applyFont="1" applyFill="1" applyBorder="1" applyAlignment="1">
      <alignment horizontal="center"/>
      <protection/>
    </xf>
    <xf numFmtId="0" fontId="82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0" fontId="2" fillId="0" borderId="10" xfId="67" applyFont="1" applyBorder="1">
      <alignment/>
      <protection/>
    </xf>
    <xf numFmtId="1" fontId="2" fillId="6" borderId="10" xfId="67" applyNumberFormat="1" applyFont="1" applyFill="1" applyBorder="1" applyAlignment="1">
      <alignment horizontal="center" vertical="center"/>
      <protection/>
    </xf>
    <xf numFmtId="0" fontId="16" fillId="24" borderId="10" xfId="67" applyFont="1" applyFill="1" applyBorder="1" applyAlignment="1" applyProtection="1">
      <alignment horizontal="center" vertical="center" wrapText="1"/>
      <protection/>
    </xf>
    <xf numFmtId="0" fontId="58" fillId="0" borderId="0" xfId="55">
      <alignment wrapText="1"/>
      <protection/>
    </xf>
    <xf numFmtId="0" fontId="81" fillId="0" borderId="0" xfId="55" applyFont="1" applyAlignment="1">
      <alignment wrapText="1"/>
      <protection/>
    </xf>
    <xf numFmtId="0" fontId="5" fillId="24" borderId="10" xfId="55" applyFont="1" applyFill="1" applyBorder="1" applyAlignment="1">
      <alignment horizontal="center" wrapText="1"/>
      <protection/>
    </xf>
    <xf numFmtId="0" fontId="5" fillId="24" borderId="10" xfId="55" applyFont="1" applyFill="1" applyBorder="1">
      <alignment wrapText="1"/>
      <protection/>
    </xf>
    <xf numFmtId="0" fontId="58" fillId="0" borderId="10" xfId="55" applyBorder="1">
      <alignment wrapText="1"/>
      <protection/>
    </xf>
    <xf numFmtId="0" fontId="21" fillId="24" borderId="10" xfId="67" applyFont="1" applyFill="1" applyBorder="1" applyAlignment="1">
      <alignment vertical="center"/>
      <protection/>
    </xf>
    <xf numFmtId="0" fontId="4" fillId="24" borderId="10" xfId="55" applyFont="1" applyFill="1" applyBorder="1" applyAlignment="1">
      <alignment horizontal="center" vertical="center" wrapText="1"/>
      <protection/>
    </xf>
    <xf numFmtId="0" fontId="23" fillId="24" borderId="14" xfId="68" applyFont="1" applyFill="1" applyBorder="1" applyAlignment="1">
      <alignment horizontal="left" vertical="center" wrapText="1"/>
      <protection/>
    </xf>
    <xf numFmtId="0" fontId="58" fillId="24" borderId="10" xfId="68" applyFont="1" applyFill="1" applyBorder="1">
      <alignment/>
      <protection/>
    </xf>
    <xf numFmtId="0" fontId="58" fillId="24" borderId="10" xfId="68" applyFont="1" applyFill="1" applyBorder="1" applyAlignment="1">
      <alignment wrapText="1"/>
      <protection/>
    </xf>
    <xf numFmtId="0" fontId="18" fillId="6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8" fillId="0" borderId="0" xfId="66" applyFont="1" applyFill="1" applyBorder="1" applyAlignment="1" applyProtection="1">
      <alignment horizontal="right" wrapText="1"/>
      <protection/>
    </xf>
    <xf numFmtId="0" fontId="18" fillId="0" borderId="0" xfId="66" applyFont="1" applyFill="1" applyBorder="1" applyAlignment="1" applyProtection="1">
      <alignment/>
      <protection locked="0"/>
    </xf>
    <xf numFmtId="0" fontId="18" fillId="0" borderId="0" xfId="66" applyFont="1" applyFill="1" applyBorder="1" applyAlignment="1" applyProtection="1">
      <alignment/>
      <protection/>
    </xf>
    <xf numFmtId="0" fontId="18" fillId="0" borderId="0" xfId="66" applyFont="1" applyFill="1" applyBorder="1" applyAlignment="1">
      <alignment/>
      <protection/>
    </xf>
    <xf numFmtId="0" fontId="15" fillId="24" borderId="10" xfId="59" applyFont="1" applyFill="1" applyBorder="1" applyAlignment="1" applyProtection="1">
      <alignment horizontal="center" vertical="top" wrapText="1"/>
      <protection/>
    </xf>
    <xf numFmtId="0" fontId="15" fillId="24" borderId="10" xfId="58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70" fillId="0" borderId="0" xfId="62" applyFont="1" applyFill="1" applyBorder="1" applyAlignment="1">
      <alignment vertical="top" wrapText="1"/>
      <protection/>
    </xf>
    <xf numFmtId="0" fontId="70" fillId="0" borderId="0" xfId="62" applyFont="1" applyFill="1" applyAlignment="1">
      <alignment vertical="top" wrapText="1"/>
      <protection/>
    </xf>
    <xf numFmtId="0" fontId="20" fillId="0" borderId="0" xfId="53" applyFont="1" applyAlignment="1">
      <alignment wrapText="1"/>
      <protection/>
    </xf>
    <xf numFmtId="0" fontId="74" fillId="24" borderId="13" xfId="53" applyFont="1" applyFill="1" applyBorder="1" applyAlignment="1">
      <alignment vertical="center" wrapText="1"/>
      <protection/>
    </xf>
    <xf numFmtId="0" fontId="20" fillId="24" borderId="13" xfId="53" applyFont="1" applyFill="1" applyBorder="1" applyAlignment="1">
      <alignment vertical="center" wrapText="1"/>
      <protection/>
    </xf>
    <xf numFmtId="0" fontId="10" fillId="24" borderId="13" xfId="53" applyFont="1" applyFill="1" applyBorder="1" applyAlignment="1">
      <alignment vertical="center" wrapText="1"/>
      <protection/>
    </xf>
    <xf numFmtId="0" fontId="74" fillId="24" borderId="20" xfId="53" applyFont="1" applyFill="1" applyBorder="1" applyAlignment="1">
      <alignment vertical="center" wrapText="1"/>
      <protection/>
    </xf>
    <xf numFmtId="0" fontId="2" fillId="24" borderId="10" xfId="67" applyFont="1" applyFill="1" applyBorder="1" applyAlignment="1" applyProtection="1">
      <alignment horizontal="left" vertical="center" wrapText="1"/>
      <protection/>
    </xf>
    <xf numFmtId="0" fontId="2" fillId="24" borderId="10" xfId="67" applyFont="1" applyFill="1" applyBorder="1" applyAlignment="1">
      <alignment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70" fillId="24" borderId="13" xfId="0" applyFont="1" applyFill="1" applyBorder="1" applyAlignment="1" applyProtection="1">
      <alignment vertical="center" wrapText="1"/>
      <protection/>
    </xf>
    <xf numFmtId="0" fontId="20" fillId="24" borderId="10" xfId="67" applyFont="1" applyFill="1" applyBorder="1" applyAlignment="1" applyProtection="1">
      <alignment vertical="center" wrapText="1"/>
      <protection/>
    </xf>
    <xf numFmtId="0" fontId="73" fillId="24" borderId="10" xfId="53" applyFont="1" applyFill="1" applyBorder="1" applyAlignment="1">
      <alignment horizontal="left" vertical="center" wrapText="1"/>
      <protection/>
    </xf>
    <xf numFmtId="0" fontId="20" fillId="24" borderId="10" xfId="53" applyFont="1" applyFill="1" applyBorder="1" applyAlignment="1" applyProtection="1">
      <alignment vertical="center" wrapText="1"/>
      <protection/>
    </xf>
    <xf numFmtId="0" fontId="21" fillId="24" borderId="16" xfId="68" applyFont="1" applyFill="1" applyBorder="1" applyAlignment="1">
      <alignment horizontal="right" vertical="center" wrapText="1"/>
      <protection/>
    </xf>
    <xf numFmtId="0" fontId="10" fillId="24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74" fillId="24" borderId="10" xfId="53" applyFont="1" applyFill="1" applyBorder="1" applyAlignment="1">
      <alignment vertical="center" wrapText="1"/>
      <protection/>
    </xf>
    <xf numFmtId="0" fontId="72" fillId="6" borderId="10" xfId="53" applyFont="1" applyFill="1" applyBorder="1" applyAlignment="1">
      <alignment horizontal="center" vertical="center" wrapText="1"/>
      <protection/>
    </xf>
    <xf numFmtId="0" fontId="15" fillId="24" borderId="0" xfId="58" applyFont="1" applyFill="1" applyBorder="1" applyAlignment="1" applyProtection="1">
      <alignment horizontal="center" vertical="center"/>
      <protection/>
    </xf>
    <xf numFmtId="0" fontId="21" fillId="24" borderId="0" xfId="58" applyFont="1" applyFill="1" applyBorder="1">
      <alignment/>
      <protection/>
    </xf>
    <xf numFmtId="0" fontId="2" fillId="24" borderId="10" xfId="0" applyFont="1" applyFill="1" applyBorder="1" applyAlignment="1" applyProtection="1">
      <alignment vertical="top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65" fillId="0" borderId="10" xfId="54" applyFont="1" applyFill="1" applyBorder="1" applyAlignment="1">
      <alignment vertical="top" wrapText="1"/>
      <protection/>
    </xf>
    <xf numFmtId="0" fontId="76" fillId="0" borderId="12" xfId="54" applyFont="1" applyFill="1" applyBorder="1" applyAlignment="1">
      <alignment vertical="top" wrapText="1"/>
      <protection/>
    </xf>
    <xf numFmtId="0" fontId="65" fillId="0" borderId="12" xfId="54" applyFont="1" applyFill="1" applyBorder="1" applyAlignment="1" applyProtection="1">
      <alignment vertical="top" wrapText="1"/>
      <protection/>
    </xf>
    <xf numFmtId="0" fontId="76" fillId="0" borderId="12" xfId="54" applyFont="1" applyFill="1" applyBorder="1" applyAlignment="1" applyProtection="1">
      <alignment vertical="top" wrapText="1"/>
      <protection/>
    </xf>
    <xf numFmtId="0" fontId="65" fillId="0" borderId="0" xfId="54" applyFont="1" applyFill="1" applyBorder="1" applyAlignment="1">
      <alignment vertical="top" wrapText="1"/>
      <protection/>
    </xf>
    <xf numFmtId="0" fontId="76" fillId="0" borderId="0" xfId="54" applyFont="1" applyFill="1" applyBorder="1" applyAlignment="1" applyProtection="1">
      <alignment vertical="top" wrapText="1"/>
      <protection/>
    </xf>
    <xf numFmtId="178" fontId="65" fillId="0" borderId="0" xfId="53" applyNumberFormat="1" applyFont="1" applyFill="1" applyBorder="1" applyAlignment="1">
      <alignment horizontal="right" vertical="top" wrapText="1"/>
      <protection/>
    </xf>
    <xf numFmtId="0" fontId="23" fillId="0" borderId="0" xfId="0" applyFont="1" applyAlignment="1">
      <alignment horizontal="left"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0" fontId="13" fillId="24" borderId="11" xfId="0" applyFont="1" applyFill="1" applyBorder="1" applyAlignment="1" applyProtection="1">
      <alignment horizontal="center" vertical="center"/>
      <protection/>
    </xf>
    <xf numFmtId="0" fontId="13" fillId="24" borderId="21" xfId="0" applyFont="1" applyFill="1" applyBorder="1" applyAlignment="1" applyProtection="1">
      <alignment horizontal="center" vertical="center"/>
      <protection/>
    </xf>
    <xf numFmtId="0" fontId="13" fillId="24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3" fillId="24" borderId="15" xfId="0" applyFont="1" applyFill="1" applyBorder="1" applyAlignment="1" applyProtection="1">
      <alignment horizontal="center" vertical="center" wrapText="1"/>
      <protection/>
    </xf>
    <xf numFmtId="0" fontId="13" fillId="24" borderId="14" xfId="0" applyFont="1" applyFill="1" applyBorder="1" applyAlignment="1" applyProtection="1">
      <alignment horizontal="center" vertical="center" wrapText="1"/>
      <protection/>
    </xf>
    <xf numFmtId="0" fontId="62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applyProtection="1">
      <alignment horizontal="center" vertical="center" wrapText="1"/>
      <protection/>
    </xf>
    <xf numFmtId="0" fontId="13" fillId="24" borderId="22" xfId="0" applyFont="1" applyFill="1" applyBorder="1" applyAlignment="1" applyProtection="1">
      <alignment horizontal="center" vertical="center" wrapText="1"/>
      <protection/>
    </xf>
    <xf numFmtId="0" fontId="1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  <protection/>
    </xf>
    <xf numFmtId="0" fontId="2" fillId="6" borderId="2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73" fillId="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70" fillId="24" borderId="24" xfId="53" applyFont="1" applyFill="1" applyBorder="1" applyAlignment="1" applyProtection="1">
      <alignment horizontal="left" vertical="center" wrapText="1"/>
      <protection/>
    </xf>
    <xf numFmtId="0" fontId="70" fillId="24" borderId="22" xfId="53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8" fillId="0" borderId="23" xfId="0" applyFont="1" applyFill="1" applyBorder="1" applyAlignment="1">
      <alignment horizontal="right" wrapText="1"/>
    </xf>
    <xf numFmtId="0" fontId="2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textRotation="90" wrapText="1"/>
    </xf>
    <xf numFmtId="0" fontId="13" fillId="6" borderId="16" xfId="0" applyFont="1" applyFill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 textRotation="90" wrapText="1"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15" fillId="24" borderId="11" xfId="0" applyFont="1" applyFill="1" applyBorder="1" applyAlignment="1" applyProtection="1">
      <alignment horizontal="center" vertical="center" wrapText="1"/>
      <protection/>
    </xf>
    <xf numFmtId="0" fontId="15" fillId="24" borderId="22" xfId="0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left" vertical="center" wrapText="1"/>
    </xf>
    <xf numFmtId="0" fontId="10" fillId="24" borderId="2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68" fillId="0" borderId="0" xfId="61" applyFont="1" applyAlignment="1">
      <alignment horizontal="center"/>
      <protection/>
    </xf>
    <xf numFmtId="4" fontId="4" fillId="6" borderId="15" xfId="60" applyNumberFormat="1" applyFont="1" applyFill="1" applyBorder="1" applyAlignment="1">
      <alignment horizontal="center" vertical="center" wrapText="1"/>
      <protection/>
    </xf>
    <xf numFmtId="4" fontId="4" fillId="6" borderId="14" xfId="60" applyNumberFormat="1" applyFont="1" applyFill="1" applyBorder="1" applyAlignment="1">
      <alignment horizontal="center" vertical="center" wrapText="1"/>
      <protection/>
    </xf>
    <xf numFmtId="4" fontId="4" fillId="6" borderId="11" xfId="60" applyNumberFormat="1" applyFont="1" applyFill="1" applyBorder="1" applyAlignment="1">
      <alignment horizontal="center" vertical="center" wrapText="1"/>
      <protection/>
    </xf>
    <xf numFmtId="4" fontId="4" fillId="6" borderId="22" xfId="60" applyNumberFormat="1" applyFont="1" applyFill="1" applyBorder="1" applyAlignment="1">
      <alignment horizontal="center" vertical="center" wrapText="1"/>
      <protection/>
    </xf>
    <xf numFmtId="0" fontId="80" fillId="0" borderId="0" xfId="61" applyFont="1" applyAlignment="1">
      <alignment horizontal="center"/>
      <protection/>
    </xf>
    <xf numFmtId="0" fontId="20" fillId="0" borderId="0" xfId="0" applyFont="1" applyAlignment="1">
      <alignment horizontal="left" wrapText="1"/>
    </xf>
    <xf numFmtId="0" fontId="70" fillId="0" borderId="0" xfId="0" applyFont="1" applyFill="1" applyBorder="1" applyAlignment="1">
      <alignment horizontal="left" vertical="top" wrapText="1"/>
    </xf>
    <xf numFmtId="4" fontId="20" fillId="6" borderId="15" xfId="60" applyNumberFormat="1" applyFont="1" applyFill="1" applyBorder="1" applyAlignment="1">
      <alignment horizontal="center" vertical="center" wrapText="1"/>
      <protection/>
    </xf>
    <xf numFmtId="4" fontId="20" fillId="6" borderId="14" xfId="60" applyNumberFormat="1" applyFont="1" applyFill="1" applyBorder="1" applyAlignment="1">
      <alignment horizontal="center" vertical="center" wrapText="1"/>
      <protection/>
    </xf>
    <xf numFmtId="4" fontId="20" fillId="6" borderId="11" xfId="60" applyNumberFormat="1" applyFont="1" applyFill="1" applyBorder="1" applyAlignment="1">
      <alignment horizontal="center" vertical="center" wrapText="1"/>
      <protection/>
    </xf>
    <xf numFmtId="4" fontId="20" fillId="6" borderId="22" xfId="60" applyNumberFormat="1" applyFont="1" applyFill="1" applyBorder="1" applyAlignment="1">
      <alignment horizontal="center" vertical="center" wrapText="1"/>
      <protection/>
    </xf>
    <xf numFmtId="1" fontId="2" fillId="24" borderId="11" xfId="64" applyNumberFormat="1" applyFont="1" applyFill="1" applyBorder="1" applyAlignment="1" applyProtection="1">
      <alignment horizontal="left" vertical="center" wrapText="1"/>
      <protection/>
    </xf>
    <xf numFmtId="1" fontId="2" fillId="24" borderId="22" xfId="64" applyNumberFormat="1" applyFont="1" applyFill="1" applyBorder="1" applyAlignment="1" applyProtection="1">
      <alignment horizontal="left" vertical="center" wrapText="1"/>
      <protection/>
    </xf>
    <xf numFmtId="0" fontId="2" fillId="24" borderId="11" xfId="64" applyFont="1" applyFill="1" applyBorder="1" applyAlignment="1" applyProtection="1">
      <alignment horizontal="left" vertical="center" wrapText="1"/>
      <protection/>
    </xf>
    <xf numFmtId="0" fontId="2" fillId="24" borderId="22" xfId="64" applyFont="1" applyFill="1" applyBorder="1" applyAlignment="1" applyProtection="1">
      <alignment horizontal="left" vertical="center" wrapText="1"/>
      <protection/>
    </xf>
    <xf numFmtId="1" fontId="2" fillId="6" borderId="11" xfId="64" applyNumberFormat="1" applyFont="1" applyFill="1" applyBorder="1" applyAlignment="1" applyProtection="1">
      <alignment horizontal="left" vertical="center" wrapText="1"/>
      <protection/>
    </xf>
    <xf numFmtId="1" fontId="2" fillId="6" borderId="22" xfId="64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/>
    </xf>
    <xf numFmtId="0" fontId="16" fillId="0" borderId="0" xfId="64" applyFont="1" applyFill="1" applyAlignment="1" applyProtection="1">
      <alignment horizontal="center" vertical="center" wrapText="1"/>
      <protection/>
    </xf>
    <xf numFmtId="0" fontId="0" fillId="0" borderId="0" xfId="64" applyAlignment="1">
      <alignment horizontal="center" vertical="center"/>
      <protection/>
    </xf>
    <xf numFmtId="0" fontId="2" fillId="6" borderId="1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Alignment="1">
      <alignment horizontal="left"/>
      <protection/>
    </xf>
    <xf numFmtId="0" fontId="16" fillId="6" borderId="10" xfId="64" applyFont="1" applyFill="1" applyBorder="1" applyAlignment="1" applyProtection="1">
      <alignment horizontal="center" vertical="center"/>
      <protection/>
    </xf>
    <xf numFmtId="0" fontId="70" fillId="24" borderId="11" xfId="0" applyFont="1" applyFill="1" applyBorder="1" applyAlignment="1" applyProtection="1">
      <alignment horizontal="left" vertical="center" wrapText="1"/>
      <protection/>
    </xf>
    <xf numFmtId="0" fontId="70" fillId="24" borderId="22" xfId="0" applyFont="1" applyFill="1" applyBorder="1" applyAlignment="1" applyProtection="1">
      <alignment horizontal="left" vertical="center" wrapText="1"/>
      <protection/>
    </xf>
    <xf numFmtId="0" fontId="2" fillId="6" borderId="11" xfId="64" applyFont="1" applyFill="1" applyBorder="1" applyAlignment="1" applyProtection="1">
      <alignment horizontal="center" vertical="center" wrapText="1"/>
      <protection/>
    </xf>
    <xf numFmtId="0" fontId="2" fillId="6" borderId="22" xfId="64" applyFont="1" applyFill="1" applyBorder="1" applyAlignment="1" applyProtection="1">
      <alignment horizontal="center" vertical="center" wrapText="1"/>
      <protection/>
    </xf>
    <xf numFmtId="0" fontId="13" fillId="6" borderId="10" xfId="64" applyFont="1" applyFill="1" applyBorder="1" applyAlignment="1" applyProtection="1">
      <alignment horizontal="center" vertical="center" wrapText="1"/>
      <protection/>
    </xf>
    <xf numFmtId="0" fontId="2" fillId="6" borderId="15" xfId="64" applyFont="1" applyFill="1" applyBorder="1" applyAlignment="1" applyProtection="1">
      <alignment horizontal="center" vertical="center" wrapText="1"/>
      <protection/>
    </xf>
    <xf numFmtId="0" fontId="2" fillId="6" borderId="16" xfId="64" applyFont="1" applyFill="1" applyBorder="1" applyAlignment="1" applyProtection="1">
      <alignment horizontal="center" vertical="center" wrapText="1"/>
      <protection/>
    </xf>
    <xf numFmtId="0" fontId="5" fillId="0" borderId="0" xfId="65" applyFont="1" applyAlignment="1">
      <alignment horizontal="left"/>
      <protection/>
    </xf>
    <xf numFmtId="0" fontId="10" fillId="6" borderId="10" xfId="65" applyFont="1" applyFill="1" applyBorder="1" applyAlignment="1">
      <alignment horizontal="center" vertical="center" wrapText="1"/>
      <protection/>
    </xf>
    <xf numFmtId="1" fontId="2" fillId="24" borderId="11" xfId="0" applyNumberFormat="1" applyFont="1" applyFill="1" applyBorder="1" applyAlignment="1" applyProtection="1">
      <alignment horizontal="left" vertical="center" wrapText="1"/>
      <protection/>
    </xf>
    <xf numFmtId="1" fontId="2" fillId="24" borderId="22" xfId="0" applyNumberFormat="1" applyFont="1" applyFill="1" applyBorder="1" applyAlignment="1" applyProtection="1">
      <alignment horizontal="left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24" borderId="10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0" fillId="24" borderId="15" xfId="0" applyFont="1" applyFill="1" applyBorder="1" applyAlignment="1" applyProtection="1">
      <alignment vertical="top" wrapText="1"/>
      <protection/>
    </xf>
    <xf numFmtId="0" fontId="70" fillId="24" borderId="14" xfId="0" applyFont="1" applyFill="1" applyBorder="1" applyAlignment="1" applyProtection="1">
      <alignment vertical="top" wrapText="1"/>
      <protection/>
    </xf>
    <xf numFmtId="0" fontId="18" fillId="0" borderId="0" xfId="66" applyFont="1" applyFill="1" applyBorder="1" applyAlignment="1" applyProtection="1">
      <alignment horizontal="center"/>
      <protection/>
    </xf>
    <xf numFmtId="0" fontId="70" fillId="24" borderId="10" xfId="0" applyFont="1" applyFill="1" applyBorder="1" applyAlignment="1" applyProtection="1">
      <alignment horizontal="left" vertical="top" wrapText="1"/>
      <protection/>
    </xf>
    <xf numFmtId="0" fontId="10" fillId="24" borderId="10" xfId="66" applyFont="1" applyFill="1" applyBorder="1" applyAlignment="1">
      <alignment horizontal="left" vertical="center" wrapText="1"/>
      <protection/>
    </xf>
    <xf numFmtId="0" fontId="10" fillId="24" borderId="15" xfId="66" applyFont="1" applyFill="1" applyBorder="1" applyAlignment="1">
      <alignment horizontal="left" vertical="center" wrapText="1"/>
      <protection/>
    </xf>
    <xf numFmtId="0" fontId="10" fillId="24" borderId="14" xfId="66" applyFont="1" applyFill="1" applyBorder="1" applyAlignment="1">
      <alignment horizontal="left" vertical="center" wrapText="1"/>
      <protection/>
    </xf>
    <xf numFmtId="0" fontId="4" fillId="4" borderId="18" xfId="66" applyFont="1" applyFill="1" applyBorder="1" applyAlignment="1">
      <alignment horizontal="center" vertical="center" wrapText="1"/>
      <protection/>
    </xf>
    <xf numFmtId="0" fontId="4" fillId="4" borderId="17" xfId="66" applyFont="1" applyFill="1" applyBorder="1" applyAlignment="1">
      <alignment horizontal="center" vertical="center" wrapText="1"/>
      <protection/>
    </xf>
    <xf numFmtId="0" fontId="16" fillId="24" borderId="15" xfId="66" applyFont="1" applyFill="1" applyBorder="1" applyAlignment="1">
      <alignment horizontal="center" vertical="center" wrapText="1"/>
      <protection/>
    </xf>
    <xf numFmtId="0" fontId="55" fillId="24" borderId="29" xfId="66" applyFont="1" applyFill="1" applyBorder="1" applyAlignment="1">
      <alignment horizontal="center" vertical="center" wrapText="1"/>
      <protection/>
    </xf>
    <xf numFmtId="0" fontId="16" fillId="4" borderId="19" xfId="66" applyFont="1" applyFill="1" applyBorder="1" applyAlignment="1">
      <alignment horizontal="center" vertical="center" textRotation="90" wrapText="1"/>
      <protection/>
    </xf>
    <xf numFmtId="0" fontId="16" fillId="4" borderId="29" xfId="66" applyFont="1" applyFill="1" applyBorder="1" applyAlignment="1">
      <alignment horizontal="center" vertical="center" textRotation="90" wrapText="1"/>
      <protection/>
    </xf>
    <xf numFmtId="0" fontId="4" fillId="24" borderId="15" xfId="66" applyFont="1" applyFill="1" applyBorder="1" applyAlignment="1">
      <alignment horizontal="center" vertical="center" wrapText="1"/>
      <protection/>
    </xf>
    <xf numFmtId="0" fontId="4" fillId="24" borderId="29" xfId="66" applyFont="1" applyFill="1" applyBorder="1" applyAlignment="1">
      <alignment horizontal="center" vertical="center" wrapText="1"/>
      <protection/>
    </xf>
    <xf numFmtId="0" fontId="16" fillId="24" borderId="18" xfId="66" applyFont="1" applyFill="1" applyBorder="1" applyAlignment="1">
      <alignment horizontal="center" vertical="center" textRotation="90"/>
      <protection/>
    </xf>
    <xf numFmtId="0" fontId="16" fillId="24" borderId="10" xfId="66" applyFont="1" applyFill="1" applyBorder="1" applyAlignment="1">
      <alignment horizontal="center" vertical="center" textRotation="90"/>
      <protection/>
    </xf>
    <xf numFmtId="0" fontId="16" fillId="24" borderId="17" xfId="66" applyFont="1" applyFill="1" applyBorder="1" applyAlignment="1">
      <alignment horizontal="center" vertical="center" textRotation="90"/>
      <protection/>
    </xf>
    <xf numFmtId="0" fontId="55" fillId="0" borderId="10" xfId="66" applyFont="1" applyBorder="1" applyAlignment="1">
      <alignment/>
      <protection/>
    </xf>
    <xf numFmtId="0" fontId="55" fillId="0" borderId="17" xfId="66" applyFont="1" applyBorder="1" applyAlignment="1">
      <alignment/>
      <protection/>
    </xf>
    <xf numFmtId="0" fontId="16" fillId="24" borderId="30" xfId="66" applyFont="1" applyFill="1" applyBorder="1" applyAlignment="1">
      <alignment horizontal="center" vertical="center" textRotation="90" wrapText="1"/>
      <protection/>
    </xf>
    <xf numFmtId="0" fontId="16" fillId="24" borderId="11" xfId="66" applyFont="1" applyFill="1" applyBorder="1" applyAlignment="1">
      <alignment horizontal="center" vertical="center" textRotation="90" wrapText="1"/>
      <protection/>
    </xf>
    <xf numFmtId="0" fontId="16" fillId="24" borderId="10" xfId="66" applyFont="1" applyFill="1" applyBorder="1" applyAlignment="1">
      <alignment horizontal="center" vertical="center" textRotation="90" wrapText="1"/>
      <protection/>
    </xf>
    <xf numFmtId="0" fontId="16" fillId="24" borderId="17" xfId="66" applyFont="1" applyFill="1" applyBorder="1" applyAlignment="1">
      <alignment horizontal="center" vertical="center" textRotation="90" wrapText="1"/>
      <protection/>
    </xf>
    <xf numFmtId="0" fontId="16" fillId="24" borderId="10" xfId="66" applyFont="1" applyFill="1" applyBorder="1" applyAlignment="1">
      <alignment horizontal="center" vertical="center" wrapText="1"/>
      <protection/>
    </xf>
    <xf numFmtId="0" fontId="55" fillId="24" borderId="17" xfId="66" applyFont="1" applyFill="1" applyBorder="1" applyAlignment="1">
      <alignment horizontal="center" vertical="center" wrapText="1"/>
      <protection/>
    </xf>
    <xf numFmtId="0" fontId="16" fillId="24" borderId="15" xfId="66" applyFont="1" applyFill="1" applyBorder="1" applyAlignment="1">
      <alignment horizontal="center" vertical="center" textRotation="90"/>
      <protection/>
    </xf>
    <xf numFmtId="0" fontId="55" fillId="0" borderId="16" xfId="66" applyFont="1" applyBorder="1" applyAlignment="1">
      <alignment horizontal="center"/>
      <protection/>
    </xf>
    <xf numFmtId="0" fontId="55" fillId="0" borderId="29" xfId="66" applyFont="1" applyBorder="1" applyAlignment="1">
      <alignment horizontal="center"/>
      <protection/>
    </xf>
    <xf numFmtId="0" fontId="2" fillId="24" borderId="15" xfId="66" applyFont="1" applyFill="1" applyBorder="1" applyAlignment="1">
      <alignment horizontal="left" vertical="center" wrapText="1"/>
      <protection/>
    </xf>
    <xf numFmtId="0" fontId="2" fillId="24" borderId="14" xfId="66" applyFont="1" applyFill="1" applyBorder="1" applyAlignment="1">
      <alignment horizontal="left" vertical="center"/>
      <protection/>
    </xf>
    <xf numFmtId="0" fontId="2" fillId="24" borderId="19" xfId="66" applyFont="1" applyFill="1" applyBorder="1" applyAlignment="1">
      <alignment horizontal="left" vertical="center" wrapText="1"/>
      <protection/>
    </xf>
    <xf numFmtId="0" fontId="7" fillId="6" borderId="11" xfId="66" applyFont="1" applyFill="1" applyBorder="1" applyAlignment="1">
      <alignment horizontal="center" vertical="center" wrapText="1"/>
      <protection/>
    </xf>
    <xf numFmtId="0" fontId="7" fillId="6" borderId="22" xfId="66" applyFont="1" applyFill="1" applyBorder="1" applyAlignment="1">
      <alignment horizontal="center" vertical="center"/>
      <protection/>
    </xf>
    <xf numFmtId="0" fontId="8" fillId="0" borderId="23" xfId="66" applyFont="1" applyFill="1" applyBorder="1" applyAlignment="1" applyProtection="1">
      <alignment horizontal="center" vertical="center" wrapText="1"/>
      <protection/>
    </xf>
    <xf numFmtId="0" fontId="7" fillId="6" borderId="21" xfId="66" applyFont="1" applyFill="1" applyBorder="1" applyAlignment="1">
      <alignment horizontal="center" vertical="center" wrapText="1"/>
      <protection/>
    </xf>
    <xf numFmtId="0" fontId="7" fillId="6" borderId="22" xfId="66" applyFont="1" applyFill="1" applyBorder="1" applyAlignment="1">
      <alignment horizontal="center" vertical="center" wrapText="1"/>
      <protection/>
    </xf>
    <xf numFmtId="0" fontId="0" fillId="6" borderId="10" xfId="66" applyFont="1" applyFill="1" applyBorder="1" applyAlignment="1">
      <alignment horizontal="center"/>
      <protection/>
    </xf>
    <xf numFmtId="0" fontId="7" fillId="6" borderId="15" xfId="66" applyFont="1" applyFill="1" applyBorder="1" applyAlignment="1">
      <alignment horizontal="center" vertical="center"/>
      <protection/>
    </xf>
    <xf numFmtId="0" fontId="7" fillId="6" borderId="16" xfId="66" applyFont="1" applyFill="1" applyBorder="1" applyAlignment="1">
      <alignment horizontal="center" vertical="center"/>
      <protection/>
    </xf>
    <xf numFmtId="0" fontId="7" fillId="6" borderId="14" xfId="66" applyFont="1" applyFill="1" applyBorder="1" applyAlignment="1">
      <alignment horizontal="center" vertical="center"/>
      <protection/>
    </xf>
    <xf numFmtId="0" fontId="7" fillId="6" borderId="15" xfId="66" applyFont="1" applyFill="1" applyBorder="1" applyAlignment="1">
      <alignment horizontal="center" vertical="center" wrapText="1"/>
      <protection/>
    </xf>
    <xf numFmtId="0" fontId="7" fillId="6" borderId="10" xfId="66" applyFont="1" applyFill="1" applyBorder="1" applyAlignment="1">
      <alignment horizontal="center" vertical="top" wrapText="1"/>
      <protection/>
    </xf>
    <xf numFmtId="0" fontId="7" fillId="6" borderId="21" xfId="66" applyFont="1" applyFill="1" applyBorder="1" applyAlignment="1">
      <alignment horizontal="center"/>
      <protection/>
    </xf>
    <xf numFmtId="0" fontId="7" fillId="6" borderId="22" xfId="66" applyFont="1" applyFill="1" applyBorder="1" applyAlignment="1">
      <alignment horizontal="center"/>
      <protection/>
    </xf>
    <xf numFmtId="0" fontId="7" fillId="6" borderId="11" xfId="66" applyFont="1" applyFill="1" applyBorder="1" applyAlignment="1">
      <alignment horizontal="center" vertical="center"/>
      <protection/>
    </xf>
    <xf numFmtId="0" fontId="7" fillId="6" borderId="10" xfId="66" applyFont="1" applyFill="1" applyBorder="1" applyAlignment="1">
      <alignment horizontal="center" vertical="center"/>
      <protection/>
    </xf>
    <xf numFmtId="0" fontId="16" fillId="24" borderId="19" xfId="66" applyFont="1" applyFill="1" applyBorder="1" applyAlignment="1">
      <alignment horizontal="center" vertical="center" textRotation="90" wrapText="1"/>
      <protection/>
    </xf>
    <xf numFmtId="0" fontId="16" fillId="24" borderId="16" xfId="66" applyFont="1" applyFill="1" applyBorder="1" applyAlignment="1">
      <alignment horizontal="center" vertical="center" textRotation="90" wrapText="1"/>
      <protection/>
    </xf>
    <xf numFmtId="0" fontId="16" fillId="24" borderId="29" xfId="66" applyFont="1" applyFill="1" applyBorder="1" applyAlignment="1">
      <alignment horizontal="center" vertical="center" textRotation="90" wrapText="1"/>
      <protection/>
    </xf>
    <xf numFmtId="0" fontId="10" fillId="24" borderId="19" xfId="66" applyFont="1" applyFill="1" applyBorder="1" applyAlignment="1">
      <alignment horizontal="left" vertical="center" wrapText="1"/>
      <protection/>
    </xf>
    <xf numFmtId="0" fontId="4" fillId="24" borderId="10" xfId="66" applyFont="1" applyFill="1" applyBorder="1" applyAlignment="1">
      <alignment horizontal="center" vertical="center" wrapText="1"/>
      <protection/>
    </xf>
    <xf numFmtId="0" fontId="5" fillId="24" borderId="17" xfId="66" applyFont="1" applyFill="1" applyBorder="1" applyAlignment="1">
      <alignment horizontal="center" vertical="center" wrapText="1"/>
      <protection/>
    </xf>
    <xf numFmtId="0" fontId="18" fillId="0" borderId="0" xfId="66" applyFont="1" applyFill="1" applyBorder="1" applyAlignment="1" applyProtection="1">
      <alignment/>
      <protection locked="0"/>
    </xf>
    <xf numFmtId="0" fontId="2" fillId="24" borderId="18" xfId="66" applyFont="1" applyFill="1" applyBorder="1" applyAlignment="1">
      <alignment horizontal="left" vertical="center" wrapText="1"/>
      <protection/>
    </xf>
    <xf numFmtId="0" fontId="2" fillId="24" borderId="10" xfId="66" applyFont="1" applyFill="1" applyBorder="1" applyAlignment="1">
      <alignment horizontal="left" vertical="center"/>
      <protection/>
    </xf>
    <xf numFmtId="0" fontId="70" fillId="24" borderId="10" xfId="0" applyFont="1" applyFill="1" applyBorder="1" applyAlignment="1" applyProtection="1">
      <alignment vertical="top" wrapText="1"/>
      <protection/>
    </xf>
    <xf numFmtId="0" fontId="50" fillId="24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Border="1" applyAlignment="1" applyProtection="1">
      <alignment horizontal="center" wrapText="1"/>
      <protection/>
    </xf>
    <xf numFmtId="0" fontId="0" fillId="0" borderId="23" xfId="58" applyBorder="1" applyAlignment="1">
      <alignment horizontal="center"/>
      <protection/>
    </xf>
    <xf numFmtId="0" fontId="0" fillId="0" borderId="10" xfId="58" applyBorder="1" applyAlignment="1">
      <alignment horizontal="center" vertical="center" wrapText="1"/>
      <protection/>
    </xf>
    <xf numFmtId="0" fontId="29" fillId="0" borderId="23" xfId="58" applyFont="1" applyBorder="1" applyAlignment="1">
      <alignment/>
      <protection/>
    </xf>
    <xf numFmtId="0" fontId="1" fillId="0" borderId="0" xfId="58" applyFont="1" applyFill="1" applyAlignment="1" applyProtection="1">
      <alignment horizontal="center"/>
      <protection/>
    </xf>
    <xf numFmtId="0" fontId="48" fillId="0" borderId="0" xfId="58" applyFont="1" applyFill="1" applyAlignment="1" applyProtection="1">
      <alignment horizontal="center" vertical="center" wrapText="1"/>
      <protection/>
    </xf>
    <xf numFmtId="0" fontId="48" fillId="0" borderId="0" xfId="58" applyFont="1" applyFill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right"/>
      <protection/>
    </xf>
    <xf numFmtId="0" fontId="19" fillId="24" borderId="10" xfId="58" applyFont="1" applyFill="1" applyBorder="1" applyAlignment="1">
      <alignment horizontal="center" vertical="center" wrapText="1"/>
      <protection/>
    </xf>
    <xf numFmtId="0" fontId="28" fillId="24" borderId="10" xfId="58" applyFont="1" applyFill="1" applyBorder="1" applyAlignment="1" applyProtection="1">
      <alignment horizontal="center" vertical="center" wrapText="1"/>
      <protection/>
    </xf>
    <xf numFmtId="0" fontId="29" fillId="0" borderId="10" xfId="58" applyFont="1" applyBorder="1" applyAlignment="1">
      <alignment/>
      <protection/>
    </xf>
    <xf numFmtId="0" fontId="0" fillId="0" borderId="0" xfId="59" applyFont="1" applyAlignment="1">
      <alignment horizontal="left" vertical="center" wrapText="1"/>
      <protection/>
    </xf>
    <xf numFmtId="0" fontId="16" fillId="0" borderId="0" xfId="59" applyFont="1" applyFill="1" applyAlignment="1" applyProtection="1">
      <alignment horizontal="center" vertical="center" wrapText="1"/>
      <protection/>
    </xf>
    <xf numFmtId="0" fontId="55" fillId="0" borderId="0" xfId="59" applyFont="1" applyFill="1" applyAlignment="1">
      <alignment horizontal="center" vertical="center"/>
      <protection/>
    </xf>
    <xf numFmtId="0" fontId="28" fillId="24" borderId="10" xfId="59" applyFont="1" applyFill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center" vertical="center"/>
      <protection/>
    </xf>
    <xf numFmtId="0" fontId="50" fillId="24" borderId="10" xfId="59" applyFont="1" applyFill="1" applyBorder="1" applyAlignment="1" applyProtection="1">
      <alignment horizontal="center" vertical="center" wrapText="1"/>
      <protection/>
    </xf>
    <xf numFmtId="0" fontId="50" fillId="24" borderId="10" xfId="59" applyFont="1" applyFill="1" applyBorder="1" applyAlignment="1" applyProtection="1">
      <alignment horizontal="center" vertical="center" wrapText="1"/>
      <protection/>
    </xf>
    <xf numFmtId="0" fontId="16" fillId="0" borderId="0" xfId="59" applyFont="1" applyFill="1" applyBorder="1" applyAlignment="1" applyProtection="1">
      <alignment horizontal="right"/>
      <protection/>
    </xf>
    <xf numFmtId="0" fontId="13" fillId="6" borderId="10" xfId="67" applyFont="1" applyFill="1" applyBorder="1" applyAlignment="1" applyProtection="1">
      <alignment horizontal="center" vertical="center" wrapText="1"/>
      <protection/>
    </xf>
    <xf numFmtId="0" fontId="15" fillId="6" borderId="11" xfId="67" applyFont="1" applyFill="1" applyBorder="1" applyAlignment="1">
      <alignment horizontal="center" vertical="center"/>
      <protection/>
    </xf>
    <xf numFmtId="0" fontId="15" fillId="6" borderId="22" xfId="67" applyFont="1" applyFill="1" applyBorder="1" applyAlignment="1">
      <alignment horizontal="center" vertical="center"/>
      <protection/>
    </xf>
    <xf numFmtId="0" fontId="22" fillId="0" borderId="21" xfId="67" applyFont="1" applyFill="1" applyBorder="1" applyAlignment="1" applyProtection="1">
      <alignment horizontal="center" vertical="top"/>
      <protection/>
    </xf>
    <xf numFmtId="0" fontId="2" fillId="0" borderId="10" xfId="67" applyFont="1" applyFill="1" applyBorder="1" applyAlignment="1">
      <alignment horizontal="center"/>
      <protection/>
    </xf>
    <xf numFmtId="0" fontId="13" fillId="6" borderId="15" xfId="67" applyFont="1" applyFill="1" applyBorder="1" applyAlignment="1" applyProtection="1">
      <alignment horizontal="center" vertical="center" wrapText="1"/>
      <protection/>
    </xf>
    <xf numFmtId="0" fontId="13" fillId="6" borderId="14" xfId="67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16" fillId="0" borderId="23" xfId="67" applyFont="1" applyFill="1" applyBorder="1" applyAlignment="1" applyProtection="1">
      <alignment horizontal="center" vertical="center" wrapText="1"/>
      <protection/>
    </xf>
    <xf numFmtId="0" fontId="10" fillId="24" borderId="15" xfId="67" applyFont="1" applyFill="1" applyBorder="1" applyAlignment="1">
      <alignment horizontal="center" vertical="center"/>
      <protection/>
    </xf>
    <xf numFmtId="0" fontId="10" fillId="24" borderId="14" xfId="67" applyFont="1" applyFill="1" applyBorder="1" applyAlignment="1">
      <alignment horizontal="center" vertical="center"/>
      <protection/>
    </xf>
    <xf numFmtId="0" fontId="10" fillId="6" borderId="2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5" fillId="0" borderId="23" xfId="67" applyFont="1" applyFill="1" applyBorder="1" applyAlignment="1" applyProtection="1">
      <alignment horizontal="center" vertical="center" wrapText="1"/>
      <protection/>
    </xf>
    <xf numFmtId="0" fontId="10" fillId="24" borderId="15" xfId="67" applyFont="1" applyFill="1" applyBorder="1" applyAlignment="1">
      <alignment horizontal="center" vertical="center" wrapText="1"/>
      <protection/>
    </xf>
    <xf numFmtId="0" fontId="58" fillId="24" borderId="15" xfId="55" applyFill="1" applyBorder="1" applyAlignment="1">
      <alignment horizontal="center" vertical="top" wrapText="1"/>
      <protection/>
    </xf>
    <xf numFmtId="0" fontId="58" fillId="24" borderId="16" xfId="55" applyFill="1" applyBorder="1" applyAlignment="1">
      <alignment horizontal="center" vertical="top" wrapText="1"/>
      <protection/>
    </xf>
    <xf numFmtId="0" fontId="58" fillId="24" borderId="14" xfId="55" applyFill="1" applyBorder="1" applyAlignment="1">
      <alignment horizontal="center" vertical="top" wrapText="1"/>
      <protection/>
    </xf>
    <xf numFmtId="0" fontId="4" fillId="0" borderId="0" xfId="55" applyFont="1" applyAlignment="1">
      <alignment horizontal="left" wrapText="1"/>
      <protection/>
    </xf>
    <xf numFmtId="0" fontId="4" fillId="0" borderId="0" xfId="55" applyFont="1" applyAlignment="1">
      <alignment horizontal="center" wrapText="1"/>
      <protection/>
    </xf>
    <xf numFmtId="0" fontId="10" fillId="24" borderId="15" xfId="55" applyFont="1" applyFill="1" applyBorder="1" applyAlignment="1">
      <alignment horizontal="center" vertical="center" wrapText="1"/>
      <protection/>
    </xf>
    <xf numFmtId="0" fontId="10" fillId="24" borderId="14" xfId="55" applyFont="1" applyFill="1" applyBorder="1" applyAlignment="1">
      <alignment horizontal="center" vertical="center" wrapText="1"/>
      <protection/>
    </xf>
    <xf numFmtId="0" fontId="16" fillId="0" borderId="23" xfId="68" applyFont="1" applyFill="1" applyBorder="1" applyAlignment="1" applyProtection="1">
      <alignment horizontal="center" vertical="center" wrapText="1"/>
      <protection/>
    </xf>
    <xf numFmtId="0" fontId="61" fillId="24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left" wrapText="1"/>
      <protection/>
    </xf>
    <xf numFmtId="0" fontId="70" fillId="0" borderId="0" xfId="62" applyFont="1" applyFill="1" applyBorder="1" applyAlignment="1">
      <alignment horizontal="left" vertical="top" wrapText="1"/>
      <protection/>
    </xf>
    <xf numFmtId="0" fontId="60" fillId="0" borderId="23" xfId="62" applyFont="1" applyFill="1" applyBorder="1" applyAlignment="1">
      <alignment horizontal="center" vertical="center" wrapText="1"/>
      <protection/>
    </xf>
    <xf numFmtId="0" fontId="62" fillId="24" borderId="16" xfId="62" applyFont="1" applyFill="1" applyBorder="1" applyAlignment="1">
      <alignment horizontal="center" vertical="center" wrapText="1"/>
      <protection/>
    </xf>
    <xf numFmtId="0" fontId="62" fillId="24" borderId="14" xfId="62" applyFont="1" applyFill="1" applyBorder="1" applyAlignment="1">
      <alignment horizontal="center" vertical="center" wrapText="1"/>
      <protection/>
    </xf>
    <xf numFmtId="0" fontId="62" fillId="24" borderId="25" xfId="62" applyFont="1" applyFill="1" applyBorder="1" applyAlignment="1">
      <alignment horizontal="center" vertical="top" wrapText="1"/>
      <protection/>
    </xf>
    <xf numFmtId="0" fontId="62" fillId="24" borderId="26" xfId="62" applyFont="1" applyFill="1" applyBorder="1" applyAlignment="1">
      <alignment horizontal="center" vertical="top" wrapText="1"/>
      <protection/>
    </xf>
    <xf numFmtId="0" fontId="62" fillId="24" borderId="27" xfId="62" applyFont="1" applyFill="1" applyBorder="1" applyAlignment="1">
      <alignment horizontal="center" vertical="top" wrapText="1"/>
      <protection/>
    </xf>
    <xf numFmtId="0" fontId="62" fillId="24" borderId="28" xfId="62" applyFont="1" applyFill="1" applyBorder="1" applyAlignment="1">
      <alignment horizontal="center" vertical="top" wrapText="1"/>
      <protection/>
    </xf>
    <xf numFmtId="0" fontId="63" fillId="26" borderId="25" xfId="62" applyFont="1" applyFill="1" applyBorder="1" applyAlignment="1">
      <alignment horizontal="center" vertical="top" wrapText="1"/>
      <protection/>
    </xf>
    <xf numFmtId="0" fontId="63" fillId="26" borderId="26" xfId="62" applyFont="1" applyFill="1" applyBorder="1" applyAlignment="1">
      <alignment horizontal="center" vertical="top" wrapText="1"/>
      <protection/>
    </xf>
    <xf numFmtId="0" fontId="63" fillId="26" borderId="27" xfId="62" applyFont="1" applyFill="1" applyBorder="1" applyAlignment="1">
      <alignment horizontal="center" vertical="top" wrapText="1"/>
      <protection/>
    </xf>
    <xf numFmtId="0" fontId="63" fillId="26" borderId="28" xfId="62" applyFont="1" applyFill="1" applyBorder="1" applyAlignment="1">
      <alignment horizontal="center" vertical="top" wrapText="1"/>
      <protection/>
    </xf>
    <xf numFmtId="0" fontId="63" fillId="26" borderId="10" xfId="62" applyFont="1" applyFill="1" applyBorder="1" applyAlignment="1">
      <alignment horizontal="center" vertical="center" wrapText="1"/>
      <protection/>
    </xf>
    <xf numFmtId="0" fontId="62" fillId="24" borderId="11" xfId="62" applyFont="1" applyFill="1" applyBorder="1" applyAlignment="1">
      <alignment horizontal="center" vertical="center" wrapText="1"/>
      <protection/>
    </xf>
    <xf numFmtId="0" fontId="62" fillId="24" borderId="21" xfId="62" applyFont="1" applyFill="1" applyBorder="1" applyAlignment="1">
      <alignment horizontal="center" vertical="center" wrapText="1"/>
      <protection/>
    </xf>
    <xf numFmtId="0" fontId="62" fillId="24" borderId="22" xfId="62" applyFont="1" applyFill="1" applyBorder="1" applyAlignment="1">
      <alignment horizontal="center" vertical="center" wrapText="1"/>
      <protection/>
    </xf>
    <xf numFmtId="0" fontId="65" fillId="0" borderId="0" xfId="53" applyFont="1" applyFill="1" applyBorder="1" applyAlignment="1">
      <alignment horizontal="left" vertical="center" wrapText="1"/>
      <protection/>
    </xf>
    <xf numFmtId="0" fontId="20" fillId="0" borderId="0" xfId="53" applyFont="1" applyAlignment="1">
      <alignment horizontal="left" wrapText="1"/>
      <protection/>
    </xf>
    <xf numFmtId="0" fontId="70" fillId="0" borderId="0" xfId="53" applyFont="1" applyFill="1" applyBorder="1" applyAlignment="1">
      <alignment horizontal="left" vertical="top" wrapText="1"/>
      <protection/>
    </xf>
    <xf numFmtId="0" fontId="75" fillId="0" borderId="0" xfId="53" applyFont="1" applyFill="1" applyBorder="1" applyAlignment="1">
      <alignment horizontal="center" vertical="center" wrapText="1"/>
      <protection/>
    </xf>
    <xf numFmtId="0" fontId="75" fillId="0" borderId="32" xfId="53" applyFont="1" applyFill="1" applyBorder="1" applyAlignment="1">
      <alignment horizontal="center" vertical="center" wrapText="1"/>
      <protection/>
    </xf>
    <xf numFmtId="0" fontId="13" fillId="24" borderId="10" xfId="63" applyFont="1" applyFill="1" applyBorder="1" applyAlignment="1" applyProtection="1">
      <alignment horizontal="center" vertical="center" wrapText="1"/>
      <protection/>
    </xf>
    <xf numFmtId="0" fontId="13" fillId="24" borderId="11" xfId="63" applyFont="1" applyFill="1" applyBorder="1" applyAlignment="1" applyProtection="1">
      <alignment horizontal="center" vertical="center" wrapText="1"/>
      <protection/>
    </xf>
    <xf numFmtId="0" fontId="13" fillId="24" borderId="22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Alignment="1">
      <alignment horizontal="left"/>
      <protection/>
    </xf>
    <xf numFmtId="0" fontId="13" fillId="24" borderId="15" xfId="63" applyFont="1" applyFill="1" applyBorder="1" applyAlignment="1" applyProtection="1">
      <alignment horizontal="center" vertical="center" wrapText="1"/>
      <protection/>
    </xf>
    <xf numFmtId="0" fontId="13" fillId="24" borderId="16" xfId="6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6" fillId="0" borderId="0" xfId="63" applyFont="1" applyFill="1" applyAlignment="1" applyProtection="1">
      <alignment horizontal="center" vertical="center" wrapText="1"/>
      <protection/>
    </xf>
    <xf numFmtId="0" fontId="16" fillId="0" borderId="0" xfId="63" applyFont="1" applyFill="1" applyAlignment="1" applyProtection="1">
      <alignment horizontal="center" vertical="center"/>
      <protection/>
    </xf>
    <xf numFmtId="0" fontId="13" fillId="24" borderId="11" xfId="63" applyFont="1" applyFill="1" applyBorder="1" applyAlignment="1" applyProtection="1">
      <alignment horizontal="center" vertical="center"/>
      <protection/>
    </xf>
    <xf numFmtId="0" fontId="13" fillId="24" borderId="21" xfId="63" applyFont="1" applyFill="1" applyBorder="1" applyAlignment="1" applyProtection="1">
      <alignment horizontal="center" vertical="center"/>
      <protection/>
    </xf>
    <xf numFmtId="0" fontId="13" fillId="24" borderId="22" xfId="63" applyFont="1" applyFill="1" applyBorder="1" applyAlignment="1" applyProtection="1">
      <alignment horizontal="center" vertical="center"/>
      <protection/>
    </xf>
    <xf numFmtId="0" fontId="62" fillId="6" borderId="10" xfId="53" applyFont="1" applyFill="1" applyBorder="1" applyAlignment="1">
      <alignment horizontal="center" vertical="center" wrapText="1"/>
      <protection/>
    </xf>
    <xf numFmtId="0" fontId="69" fillId="0" borderId="0" xfId="53" applyFont="1" applyAlignment="1">
      <alignment horizontal="right" wrapText="1"/>
      <protection/>
    </xf>
    <xf numFmtId="0" fontId="72" fillId="0" borderId="0" xfId="53" applyFont="1" applyFill="1" applyBorder="1" applyAlignment="1">
      <alignment horizontal="center" vertical="center" wrapText="1"/>
      <protection/>
    </xf>
    <xf numFmtId="0" fontId="62" fillId="6" borderId="15" xfId="53" applyFont="1" applyFill="1" applyBorder="1" applyAlignment="1">
      <alignment horizontal="center" vertical="center" wrapText="1"/>
      <protection/>
    </xf>
    <xf numFmtId="0" fontId="62" fillId="6" borderId="14" xfId="53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Копия Работы по ССД ВО (03 12 2010) - предложения воробьева" xfId="58"/>
    <cellStyle name="Обычный_Корректировка работ по форме 8 (табл 2) в ССД ВО" xfId="59"/>
    <cellStyle name="Обычный_Поступления в ФБ и субъект от ФАС за 10 мес" xfId="60"/>
    <cellStyle name="Обычный_проекты новых форм" xfId="61"/>
    <cellStyle name="Обычный_Формы сбора на ПСД_2010" xfId="62"/>
    <cellStyle name="Обычный_ШАБЛОН ф 14" xfId="63"/>
    <cellStyle name="Обычный_ШАБЛОН ф 2" xfId="64"/>
    <cellStyle name="Обычный_ШАБЛОН ф 3" xfId="65"/>
    <cellStyle name="Обычный_ШАБЛОН ф 5" xfId="66"/>
    <cellStyle name="Обычный_ШАБЛОН ф 9 (последний вариант)" xfId="67"/>
    <cellStyle name="Обычный_Шаблон ф 9-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0"/>
  <sheetViews>
    <sheetView showZeros="0" zoomScale="120" zoomScaleNormal="120" zoomScaleSheetLayoutView="75" zoomScalePageLayoutView="0" workbookViewId="0" topLeftCell="A97">
      <selection activeCell="G8" sqref="G8"/>
    </sheetView>
  </sheetViews>
  <sheetFormatPr defaultColWidth="9.00390625" defaultRowHeight="12.75"/>
  <cols>
    <col min="1" max="1" width="4.875" style="3" customWidth="1"/>
    <col min="2" max="2" width="33.125" style="3" customWidth="1"/>
    <col min="3" max="3" width="6.75390625" style="3" customWidth="1"/>
    <col min="4" max="4" width="6.875" style="3" customWidth="1"/>
    <col min="5" max="5" width="7.25390625" style="3" customWidth="1"/>
    <col min="6" max="6" width="6.875" style="3" customWidth="1"/>
    <col min="7" max="7" width="7.75390625" style="3" customWidth="1"/>
    <col min="8" max="8" width="6.75390625" style="3" customWidth="1"/>
    <col min="9" max="9" width="6.875" style="3" customWidth="1"/>
    <col min="10" max="10" width="6.75390625" style="3" customWidth="1"/>
    <col min="11" max="11" width="9.375" style="3" bestFit="1" customWidth="1"/>
    <col min="12" max="13" width="6.625" style="3" customWidth="1"/>
    <col min="14" max="14" width="7.125" style="3" customWidth="1"/>
    <col min="15" max="15" width="6.25390625" style="3" customWidth="1"/>
    <col min="16" max="16" width="6.75390625" style="3" customWidth="1"/>
    <col min="17" max="17" width="6.625" style="3" customWidth="1"/>
    <col min="18" max="19" width="6.875" style="3" customWidth="1"/>
    <col min="20" max="16384" width="9.125" style="3" customWidth="1"/>
  </cols>
  <sheetData>
    <row r="1" spans="1:19" ht="12.75">
      <c r="A1" s="468" t="s">
        <v>18</v>
      </c>
      <c r="B1" s="468"/>
      <c r="C1" s="46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96"/>
    </row>
    <row r="2" spans="1:19" s="27" customFormat="1" ht="12.75">
      <c r="A2" s="474" t="s">
        <v>819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26"/>
    </row>
    <row r="3" spans="1:19" s="27" customFormat="1" ht="12.75">
      <c r="A3" s="474" t="s">
        <v>820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26"/>
    </row>
    <row r="4" spans="1:19" s="27" customFormat="1" ht="27" customHeight="1">
      <c r="A4" s="476" t="s">
        <v>625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</row>
    <row r="5" spans="1:19" s="27" customFormat="1" ht="27" customHeight="1">
      <c r="A5" s="469" t="s">
        <v>626</v>
      </c>
      <c r="B5" s="469" t="s">
        <v>627</v>
      </c>
      <c r="C5" s="469" t="s">
        <v>628</v>
      </c>
      <c r="D5" s="470" t="s">
        <v>629</v>
      </c>
      <c r="E5" s="471"/>
      <c r="F5" s="472"/>
      <c r="G5" s="477" t="s">
        <v>279</v>
      </c>
      <c r="H5" s="469" t="s">
        <v>631</v>
      </c>
      <c r="I5" s="469" t="s">
        <v>613</v>
      </c>
      <c r="J5" s="479" t="s">
        <v>608</v>
      </c>
      <c r="K5" s="479" t="s">
        <v>611</v>
      </c>
      <c r="L5" s="479" t="s">
        <v>629</v>
      </c>
      <c r="M5" s="479"/>
      <c r="N5" s="469" t="s">
        <v>632</v>
      </c>
      <c r="O5" s="469" t="s">
        <v>633</v>
      </c>
      <c r="P5" s="480" t="s">
        <v>634</v>
      </c>
      <c r="Q5" s="481"/>
      <c r="R5" s="469" t="s">
        <v>635</v>
      </c>
      <c r="S5" s="469" t="s">
        <v>636</v>
      </c>
    </row>
    <row r="6" spans="1:19" s="27" customFormat="1" ht="157.5" customHeight="1">
      <c r="A6" s="469"/>
      <c r="B6" s="469"/>
      <c r="C6" s="469"/>
      <c r="D6" s="102" t="s">
        <v>359</v>
      </c>
      <c r="E6" s="102" t="s">
        <v>638</v>
      </c>
      <c r="F6" s="102" t="s">
        <v>639</v>
      </c>
      <c r="G6" s="478"/>
      <c r="H6" s="469"/>
      <c r="I6" s="469"/>
      <c r="J6" s="479"/>
      <c r="K6" s="479"/>
      <c r="L6" s="301" t="s">
        <v>609</v>
      </c>
      <c r="M6" s="301" t="s">
        <v>610</v>
      </c>
      <c r="N6" s="469"/>
      <c r="O6" s="469"/>
      <c r="P6" s="299" t="s">
        <v>640</v>
      </c>
      <c r="Q6" s="299" t="s">
        <v>641</v>
      </c>
      <c r="R6" s="469"/>
      <c r="S6" s="469"/>
    </row>
    <row r="7" spans="1:19" s="29" customFormat="1" ht="12.75">
      <c r="A7" s="28"/>
      <c r="B7" s="28" t="s">
        <v>575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</row>
    <row r="8" spans="1:19" s="27" customFormat="1" ht="51">
      <c r="A8" s="30" t="s">
        <v>642</v>
      </c>
      <c r="B8" s="31" t="s">
        <v>643</v>
      </c>
      <c r="C8" s="32">
        <f>IF((D8+E8+F8)=SUM(C9:C22),SUM(C9:C22),"`ОШ!`")</f>
        <v>135</v>
      </c>
      <c r="D8" s="33">
        <f>D12+D14</f>
        <v>3</v>
      </c>
      <c r="E8" s="32">
        <f>SUM(E9:E22)</f>
        <v>112</v>
      </c>
      <c r="F8" s="32">
        <f>SUM(F9:F22)</f>
        <v>20</v>
      </c>
      <c r="G8" s="33">
        <f>G12+G14</f>
        <v>0</v>
      </c>
      <c r="H8" s="32">
        <f>SUM(H9:H22)</f>
        <v>0</v>
      </c>
      <c r="I8" s="32">
        <f>IF(AND(F8+H8=SUM(I9:I22),J8+K8=SUM(I9:I22)),SUM(I9:I22),"`ОШ!`")</f>
        <v>20</v>
      </c>
      <c r="J8" s="32">
        <f>SUM(J9:J22)</f>
        <v>5</v>
      </c>
      <c r="K8" s="32">
        <f>SUM(K9:K22)</f>
        <v>15</v>
      </c>
      <c r="L8" s="32">
        <f>SUM(L9:L22)</f>
        <v>3</v>
      </c>
      <c r="M8" s="32">
        <f>SUM(M9:M22)</f>
        <v>0</v>
      </c>
      <c r="N8" s="33" t="s">
        <v>644</v>
      </c>
      <c r="O8" s="32">
        <f>IF((Q8+R8+S8)=SUM(O9:O22),SUM(O9:O22),"`ОШИБКА!`")</f>
        <v>7</v>
      </c>
      <c r="P8" s="32">
        <f>SUM(P9:P22)</f>
        <v>2</v>
      </c>
      <c r="Q8" s="32">
        <f>SUM(Q9:Q22)</f>
        <v>3</v>
      </c>
      <c r="R8" s="32">
        <f>SUM(R9:R22)</f>
        <v>4</v>
      </c>
      <c r="S8" s="32">
        <f>SUM(S9:S22)</f>
        <v>0</v>
      </c>
    </row>
    <row r="9" spans="1:19" s="27" customFormat="1" ht="25.5">
      <c r="A9" s="30" t="s">
        <v>645</v>
      </c>
      <c r="B9" s="70" t="s">
        <v>748</v>
      </c>
      <c r="C9" s="35">
        <v>6</v>
      </c>
      <c r="D9" s="36" t="s">
        <v>644</v>
      </c>
      <c r="E9" s="37">
        <v>6</v>
      </c>
      <c r="F9" s="37"/>
      <c r="G9" s="36" t="s">
        <v>644</v>
      </c>
      <c r="H9" s="37"/>
      <c r="I9" s="35"/>
      <c r="J9" s="35"/>
      <c r="K9" s="35"/>
      <c r="L9" s="35"/>
      <c r="M9" s="35"/>
      <c r="N9" s="38" t="s">
        <v>644</v>
      </c>
      <c r="O9" s="35"/>
      <c r="P9" s="35"/>
      <c r="Q9" s="35"/>
      <c r="R9" s="35"/>
      <c r="S9" s="35"/>
    </row>
    <row r="10" spans="1:19" s="27" customFormat="1" ht="25.5">
      <c r="A10" s="30" t="s">
        <v>646</v>
      </c>
      <c r="B10" s="70" t="s">
        <v>749</v>
      </c>
      <c r="C10" s="35"/>
      <c r="D10" s="36" t="s">
        <v>644</v>
      </c>
      <c r="E10" s="37"/>
      <c r="F10" s="37"/>
      <c r="G10" s="36" t="s">
        <v>644</v>
      </c>
      <c r="H10" s="37"/>
      <c r="I10" s="35"/>
      <c r="J10" s="35"/>
      <c r="K10" s="35"/>
      <c r="L10" s="35"/>
      <c r="M10" s="35"/>
      <c r="N10" s="38" t="s">
        <v>644</v>
      </c>
      <c r="O10" s="35"/>
      <c r="P10" s="35"/>
      <c r="Q10" s="35"/>
      <c r="R10" s="35"/>
      <c r="S10" s="35"/>
    </row>
    <row r="11" spans="1:19" s="27" customFormat="1" ht="12.75">
      <c r="A11" s="30" t="s">
        <v>647</v>
      </c>
      <c r="B11" s="70" t="s">
        <v>750</v>
      </c>
      <c r="C11" s="35"/>
      <c r="D11" s="36" t="s">
        <v>644</v>
      </c>
      <c r="E11" s="37"/>
      <c r="F11" s="37"/>
      <c r="G11" s="36" t="s">
        <v>644</v>
      </c>
      <c r="H11" s="37"/>
      <c r="I11" s="35"/>
      <c r="J11" s="35"/>
      <c r="K11" s="35"/>
      <c r="L11" s="35"/>
      <c r="M11" s="35"/>
      <c r="N11" s="38" t="s">
        <v>644</v>
      </c>
      <c r="O11" s="35"/>
      <c r="P11" s="35"/>
      <c r="Q11" s="35"/>
      <c r="R11" s="35"/>
      <c r="S11" s="35"/>
    </row>
    <row r="12" spans="1:19" s="27" customFormat="1" ht="25.5">
      <c r="A12" s="30" t="s">
        <v>648</v>
      </c>
      <c r="B12" s="70" t="s">
        <v>751</v>
      </c>
      <c r="C12" s="35">
        <v>3</v>
      </c>
      <c r="D12" s="36"/>
      <c r="E12" s="37">
        <v>2</v>
      </c>
      <c r="F12" s="37">
        <v>1</v>
      </c>
      <c r="G12" s="36"/>
      <c r="H12" s="37"/>
      <c r="I12" s="35">
        <v>1</v>
      </c>
      <c r="J12" s="35"/>
      <c r="K12" s="35">
        <v>1</v>
      </c>
      <c r="L12" s="35"/>
      <c r="M12" s="35"/>
      <c r="N12" s="38" t="s">
        <v>644</v>
      </c>
      <c r="O12" s="35">
        <v>1</v>
      </c>
      <c r="P12" s="35"/>
      <c r="Q12" s="35">
        <v>1</v>
      </c>
      <c r="R12" s="35"/>
      <c r="S12" s="35"/>
    </row>
    <row r="13" spans="1:19" s="27" customFormat="1" ht="25.5">
      <c r="A13" s="30" t="s">
        <v>649</v>
      </c>
      <c r="B13" s="70" t="s">
        <v>752</v>
      </c>
      <c r="C13" s="35">
        <v>16</v>
      </c>
      <c r="D13" s="36" t="s">
        <v>644</v>
      </c>
      <c r="E13" s="37">
        <v>7</v>
      </c>
      <c r="F13" s="37">
        <v>9</v>
      </c>
      <c r="G13" s="36" t="s">
        <v>644</v>
      </c>
      <c r="H13" s="37"/>
      <c r="I13" s="35">
        <v>9</v>
      </c>
      <c r="J13" s="35">
        <v>3</v>
      </c>
      <c r="K13" s="35">
        <v>6</v>
      </c>
      <c r="L13" s="35"/>
      <c r="M13" s="35"/>
      <c r="N13" s="38" t="s">
        <v>644</v>
      </c>
      <c r="O13" s="35">
        <v>3</v>
      </c>
      <c r="P13" s="35"/>
      <c r="Q13" s="35">
        <v>1</v>
      </c>
      <c r="R13" s="35">
        <v>2</v>
      </c>
      <c r="S13" s="35"/>
    </row>
    <row r="14" spans="1:19" s="27" customFormat="1" ht="25.5">
      <c r="A14" s="30" t="s">
        <v>650</v>
      </c>
      <c r="B14" s="70" t="s">
        <v>753</v>
      </c>
      <c r="C14" s="35">
        <v>56</v>
      </c>
      <c r="D14" s="36">
        <v>3</v>
      </c>
      <c r="E14" s="37">
        <v>52</v>
      </c>
      <c r="F14" s="37">
        <v>1</v>
      </c>
      <c r="G14" s="36"/>
      <c r="H14" s="37"/>
      <c r="I14" s="35">
        <v>1</v>
      </c>
      <c r="J14" s="35">
        <v>1</v>
      </c>
      <c r="K14" s="35"/>
      <c r="L14" s="35"/>
      <c r="M14" s="35"/>
      <c r="N14" s="38" t="s">
        <v>644</v>
      </c>
      <c r="O14" s="35"/>
      <c r="P14" s="35"/>
      <c r="Q14" s="35"/>
      <c r="R14" s="35"/>
      <c r="S14" s="35"/>
    </row>
    <row r="15" spans="1:19" s="27" customFormat="1" ht="25.5">
      <c r="A15" s="30" t="s">
        <v>651</v>
      </c>
      <c r="B15" s="70" t="s">
        <v>754</v>
      </c>
      <c r="C15" s="35">
        <v>1</v>
      </c>
      <c r="D15" s="36" t="s">
        <v>644</v>
      </c>
      <c r="E15" s="37"/>
      <c r="F15" s="37">
        <v>1</v>
      </c>
      <c r="G15" s="36" t="s">
        <v>644</v>
      </c>
      <c r="H15" s="37"/>
      <c r="I15" s="35">
        <v>1</v>
      </c>
      <c r="J15" s="35"/>
      <c r="K15" s="35">
        <v>1</v>
      </c>
      <c r="L15" s="35"/>
      <c r="M15" s="35"/>
      <c r="N15" s="38" t="s">
        <v>644</v>
      </c>
      <c r="O15" s="35">
        <v>1</v>
      </c>
      <c r="P15" s="35"/>
      <c r="Q15" s="35">
        <v>1</v>
      </c>
      <c r="R15" s="35"/>
      <c r="S15" s="35"/>
    </row>
    <row r="16" spans="1:19" s="27" customFormat="1" ht="38.25">
      <c r="A16" s="30" t="s">
        <v>652</v>
      </c>
      <c r="B16" s="70" t="s">
        <v>755</v>
      </c>
      <c r="C16" s="35"/>
      <c r="D16" s="36" t="s">
        <v>644</v>
      </c>
      <c r="E16" s="37"/>
      <c r="F16" s="37"/>
      <c r="G16" s="36" t="s">
        <v>644</v>
      </c>
      <c r="H16" s="37"/>
      <c r="I16" s="35"/>
      <c r="J16" s="35"/>
      <c r="K16" s="35"/>
      <c r="L16" s="35"/>
      <c r="M16" s="35"/>
      <c r="N16" s="38" t="s">
        <v>644</v>
      </c>
      <c r="O16" s="35"/>
      <c r="P16" s="35"/>
      <c r="Q16" s="35"/>
      <c r="R16" s="35"/>
      <c r="S16" s="35"/>
    </row>
    <row r="17" spans="1:19" s="27" customFormat="1" ht="38.25">
      <c r="A17" s="30" t="s">
        <v>653</v>
      </c>
      <c r="B17" s="70" t="s">
        <v>756</v>
      </c>
      <c r="C17" s="35"/>
      <c r="D17" s="36" t="s">
        <v>644</v>
      </c>
      <c r="E17" s="37"/>
      <c r="F17" s="37"/>
      <c r="G17" s="36" t="s">
        <v>644</v>
      </c>
      <c r="H17" s="37"/>
      <c r="I17" s="35"/>
      <c r="J17" s="35"/>
      <c r="K17" s="35"/>
      <c r="L17" s="35"/>
      <c r="M17" s="35"/>
      <c r="N17" s="38" t="s">
        <v>644</v>
      </c>
      <c r="O17" s="35"/>
      <c r="P17" s="35"/>
      <c r="Q17" s="35"/>
      <c r="R17" s="35"/>
      <c r="S17" s="35"/>
    </row>
    <row r="18" spans="1:19" s="27" customFormat="1" ht="25.5">
      <c r="A18" s="30" t="s">
        <v>654</v>
      </c>
      <c r="B18" s="70" t="s">
        <v>757</v>
      </c>
      <c r="C18" s="35"/>
      <c r="D18" s="36" t="s">
        <v>644</v>
      </c>
      <c r="E18" s="37"/>
      <c r="F18" s="37"/>
      <c r="G18" s="36" t="s">
        <v>644</v>
      </c>
      <c r="H18" s="37"/>
      <c r="I18" s="35"/>
      <c r="J18" s="35"/>
      <c r="K18" s="35"/>
      <c r="L18" s="35"/>
      <c r="M18" s="35"/>
      <c r="N18" s="38" t="s">
        <v>644</v>
      </c>
      <c r="O18" s="35"/>
      <c r="P18" s="35"/>
      <c r="Q18" s="35"/>
      <c r="R18" s="35"/>
      <c r="S18" s="35"/>
    </row>
    <row r="19" spans="1:19" s="27" customFormat="1" ht="25.5">
      <c r="A19" s="30" t="s">
        <v>655</v>
      </c>
      <c r="B19" s="70" t="s">
        <v>758</v>
      </c>
      <c r="C19" s="35">
        <v>1</v>
      </c>
      <c r="D19" s="36" t="s">
        <v>644</v>
      </c>
      <c r="E19" s="37">
        <v>1</v>
      </c>
      <c r="F19" s="37"/>
      <c r="G19" s="36" t="s">
        <v>644</v>
      </c>
      <c r="H19" s="37"/>
      <c r="I19" s="35"/>
      <c r="J19" s="35"/>
      <c r="K19" s="35"/>
      <c r="L19" s="35"/>
      <c r="M19" s="35"/>
      <c r="N19" s="38" t="s">
        <v>644</v>
      </c>
      <c r="O19" s="35"/>
      <c r="P19" s="35"/>
      <c r="Q19" s="35"/>
      <c r="R19" s="35"/>
      <c r="S19" s="35"/>
    </row>
    <row r="20" spans="1:19" s="27" customFormat="1" ht="25.5">
      <c r="A20" s="30" t="s">
        <v>656</v>
      </c>
      <c r="B20" s="70" t="s">
        <v>759</v>
      </c>
      <c r="C20" s="35">
        <v>34</v>
      </c>
      <c r="D20" s="36" t="s">
        <v>644</v>
      </c>
      <c r="E20" s="37">
        <v>28</v>
      </c>
      <c r="F20" s="37">
        <v>6</v>
      </c>
      <c r="G20" s="36" t="s">
        <v>644</v>
      </c>
      <c r="H20" s="37"/>
      <c r="I20" s="35">
        <v>6</v>
      </c>
      <c r="J20" s="35"/>
      <c r="K20" s="35">
        <v>6</v>
      </c>
      <c r="L20" s="35">
        <v>3</v>
      </c>
      <c r="M20" s="35"/>
      <c r="N20" s="38" t="s">
        <v>644</v>
      </c>
      <c r="O20" s="35">
        <v>2</v>
      </c>
      <c r="P20" s="35">
        <v>2</v>
      </c>
      <c r="Q20" s="35"/>
      <c r="R20" s="35">
        <v>2</v>
      </c>
      <c r="S20" s="35"/>
    </row>
    <row r="21" spans="1:19" s="27" customFormat="1" ht="38.25">
      <c r="A21" s="30" t="s">
        <v>657</v>
      </c>
      <c r="B21" s="352" t="s">
        <v>291</v>
      </c>
      <c r="C21" s="35"/>
      <c r="D21" s="36" t="s">
        <v>644</v>
      </c>
      <c r="E21" s="37"/>
      <c r="F21" s="37"/>
      <c r="G21" s="36" t="s">
        <v>644</v>
      </c>
      <c r="H21" s="37"/>
      <c r="I21" s="35"/>
      <c r="J21" s="35"/>
      <c r="K21" s="35"/>
      <c r="L21" s="35"/>
      <c r="M21" s="35"/>
      <c r="N21" s="38" t="s">
        <v>644</v>
      </c>
      <c r="O21" s="35"/>
      <c r="P21" s="35"/>
      <c r="Q21" s="35"/>
      <c r="R21" s="35"/>
      <c r="S21" s="35"/>
    </row>
    <row r="22" spans="1:19" s="27" customFormat="1" ht="12.75">
      <c r="A22" s="30" t="s">
        <v>292</v>
      </c>
      <c r="B22" s="70" t="s">
        <v>760</v>
      </c>
      <c r="C22" s="35">
        <v>18</v>
      </c>
      <c r="D22" s="36" t="s">
        <v>644</v>
      </c>
      <c r="E22" s="37">
        <v>16</v>
      </c>
      <c r="F22" s="37">
        <v>2</v>
      </c>
      <c r="G22" s="36" t="s">
        <v>644</v>
      </c>
      <c r="H22" s="37"/>
      <c r="I22" s="35">
        <v>2</v>
      </c>
      <c r="J22" s="35">
        <v>1</v>
      </c>
      <c r="K22" s="35">
        <v>1</v>
      </c>
      <c r="L22" s="35"/>
      <c r="M22" s="35"/>
      <c r="N22" s="38" t="s">
        <v>644</v>
      </c>
      <c r="O22" s="35"/>
      <c r="P22" s="35"/>
      <c r="Q22" s="35"/>
      <c r="R22" s="35"/>
      <c r="S22" s="35"/>
    </row>
    <row r="23" spans="1:19" s="27" customFormat="1" ht="38.25">
      <c r="A23" s="30" t="s">
        <v>658</v>
      </c>
      <c r="B23" s="438" t="s">
        <v>293</v>
      </c>
      <c r="C23" s="32">
        <f>IF((E23+F23)=SUM(C24:C36),SUM(C24:C36),"`ОШ!`")</f>
        <v>5</v>
      </c>
      <c r="D23" s="33" t="s">
        <v>644</v>
      </c>
      <c r="E23" s="33">
        <f>SUM(E24:E36)</f>
        <v>4</v>
      </c>
      <c r="F23" s="33">
        <f>SUM(F24:F36)</f>
        <v>1</v>
      </c>
      <c r="G23" s="33" t="s">
        <v>644</v>
      </c>
      <c r="H23" s="33">
        <f>SUM(H24:H36)</f>
        <v>2</v>
      </c>
      <c r="I23" s="32">
        <f>IF(AND(F23+H23=SUM(I24:I36),J23+K23=SUM(I24:I36)),SUM(I24:I36),"`ОШ!`")</f>
        <v>3</v>
      </c>
      <c r="J23" s="32">
        <f>SUM(J24:J36)</f>
        <v>0</v>
      </c>
      <c r="K23" s="32">
        <f>SUM(K24:K36)</f>
        <v>3</v>
      </c>
      <c r="L23" s="32">
        <f>SUM(L24:L36)</f>
        <v>0</v>
      </c>
      <c r="M23" s="32">
        <f>SUM(M24:M36)</f>
        <v>0</v>
      </c>
      <c r="N23" s="33" t="s">
        <v>644</v>
      </c>
      <c r="O23" s="32">
        <f>IF((Q23+R23+S23)=SUM(O24:O36),SUM(O24:O36),"`ОШИБКА!`")</f>
        <v>2</v>
      </c>
      <c r="P23" s="32">
        <f>SUM(P24:P36)</f>
        <v>0</v>
      </c>
      <c r="Q23" s="32">
        <f>SUM(Q24:Q36)</f>
        <v>2</v>
      </c>
      <c r="R23" s="32">
        <f>SUM(R24:R36)</f>
        <v>0</v>
      </c>
      <c r="S23" s="32">
        <f>SUM(S24:S36)</f>
        <v>0</v>
      </c>
    </row>
    <row r="24" spans="1:19" s="27" customFormat="1" ht="38.25">
      <c r="A24" s="30" t="s">
        <v>659</v>
      </c>
      <c r="B24" s="352" t="s">
        <v>437</v>
      </c>
      <c r="C24" s="37"/>
      <c r="D24" s="36" t="s">
        <v>644</v>
      </c>
      <c r="E24" s="37"/>
      <c r="F24" s="37"/>
      <c r="G24" s="36" t="s">
        <v>644</v>
      </c>
      <c r="H24" s="35"/>
      <c r="I24" s="35"/>
      <c r="J24" s="35"/>
      <c r="K24" s="35"/>
      <c r="L24" s="35"/>
      <c r="M24" s="35"/>
      <c r="N24" s="38" t="s">
        <v>644</v>
      </c>
      <c r="O24" s="35"/>
      <c r="P24" s="35"/>
      <c r="Q24" s="35"/>
      <c r="R24" s="35"/>
      <c r="S24" s="35"/>
    </row>
    <row r="25" spans="1:19" s="27" customFormat="1" ht="25.5">
      <c r="A25" s="30" t="s">
        <v>660</v>
      </c>
      <c r="B25" s="352" t="s">
        <v>761</v>
      </c>
      <c r="C25" s="37">
        <v>2</v>
      </c>
      <c r="D25" s="36" t="s">
        <v>644</v>
      </c>
      <c r="E25" s="37">
        <v>2</v>
      </c>
      <c r="F25" s="37"/>
      <c r="G25" s="36" t="s">
        <v>644</v>
      </c>
      <c r="H25" s="35">
        <v>1</v>
      </c>
      <c r="I25" s="35">
        <v>1</v>
      </c>
      <c r="J25" s="35"/>
      <c r="K25" s="35">
        <v>1</v>
      </c>
      <c r="L25" s="35"/>
      <c r="M25" s="35"/>
      <c r="N25" s="38" t="s">
        <v>644</v>
      </c>
      <c r="O25" s="35">
        <v>1</v>
      </c>
      <c r="P25" s="35"/>
      <c r="Q25" s="35">
        <v>1</v>
      </c>
      <c r="R25" s="35"/>
      <c r="S25" s="35"/>
    </row>
    <row r="26" spans="1:19" s="27" customFormat="1" ht="12.75">
      <c r="A26" s="30" t="s">
        <v>661</v>
      </c>
      <c r="B26" s="352" t="s">
        <v>762</v>
      </c>
      <c r="C26" s="37"/>
      <c r="D26" s="36" t="s">
        <v>644</v>
      </c>
      <c r="E26" s="37"/>
      <c r="F26" s="37"/>
      <c r="G26" s="36" t="s">
        <v>644</v>
      </c>
      <c r="H26" s="35">
        <v>1</v>
      </c>
      <c r="I26" s="35">
        <v>1</v>
      </c>
      <c r="J26" s="35"/>
      <c r="K26" s="35">
        <v>1</v>
      </c>
      <c r="L26" s="35"/>
      <c r="M26" s="35"/>
      <c r="N26" s="38" t="s">
        <v>644</v>
      </c>
      <c r="O26" s="35">
        <v>1</v>
      </c>
      <c r="P26" s="35"/>
      <c r="Q26" s="35">
        <v>1</v>
      </c>
      <c r="R26" s="35"/>
      <c r="S26" s="35"/>
    </row>
    <row r="27" spans="1:19" s="27" customFormat="1" ht="25.5">
      <c r="A27" s="30" t="s">
        <v>662</v>
      </c>
      <c r="B27" s="352" t="s">
        <v>294</v>
      </c>
      <c r="C27" s="37"/>
      <c r="D27" s="36" t="s">
        <v>644</v>
      </c>
      <c r="E27" s="37"/>
      <c r="F27" s="37"/>
      <c r="G27" s="36" t="s">
        <v>644</v>
      </c>
      <c r="H27" s="35"/>
      <c r="I27" s="35"/>
      <c r="J27" s="35"/>
      <c r="K27" s="35"/>
      <c r="L27" s="35"/>
      <c r="M27" s="35"/>
      <c r="N27" s="38" t="s">
        <v>644</v>
      </c>
      <c r="O27" s="35"/>
      <c r="P27" s="35"/>
      <c r="Q27" s="35"/>
      <c r="R27" s="35"/>
      <c r="S27" s="35"/>
    </row>
    <row r="28" spans="1:19" s="27" customFormat="1" ht="38.25">
      <c r="A28" s="30" t="s">
        <v>663</v>
      </c>
      <c r="B28" s="352" t="s">
        <v>309</v>
      </c>
      <c r="C28" s="37"/>
      <c r="D28" s="36" t="s">
        <v>644</v>
      </c>
      <c r="E28" s="37"/>
      <c r="F28" s="37"/>
      <c r="G28" s="36" t="s">
        <v>644</v>
      </c>
      <c r="H28" s="35"/>
      <c r="I28" s="35"/>
      <c r="J28" s="35"/>
      <c r="K28" s="35"/>
      <c r="L28" s="35"/>
      <c r="M28" s="35"/>
      <c r="N28" s="38" t="s">
        <v>644</v>
      </c>
      <c r="O28" s="35"/>
      <c r="P28" s="35"/>
      <c r="Q28" s="35"/>
      <c r="R28" s="35"/>
      <c r="S28" s="35"/>
    </row>
    <row r="29" spans="1:19" s="27" customFormat="1" ht="25.5">
      <c r="A29" s="30" t="s">
        <v>664</v>
      </c>
      <c r="B29" s="352" t="s">
        <v>766</v>
      </c>
      <c r="C29" s="37"/>
      <c r="D29" s="36" t="s">
        <v>644</v>
      </c>
      <c r="E29" s="37"/>
      <c r="F29" s="37"/>
      <c r="G29" s="36" t="s">
        <v>644</v>
      </c>
      <c r="H29" s="35"/>
      <c r="I29" s="35"/>
      <c r="J29" s="35"/>
      <c r="K29" s="35"/>
      <c r="L29" s="35"/>
      <c r="M29" s="35"/>
      <c r="N29" s="38" t="s">
        <v>644</v>
      </c>
      <c r="O29" s="35"/>
      <c r="P29" s="35"/>
      <c r="Q29" s="35"/>
      <c r="R29" s="35"/>
      <c r="S29" s="35"/>
    </row>
    <row r="30" spans="1:19" s="27" customFormat="1" ht="51">
      <c r="A30" s="30" t="s">
        <v>665</v>
      </c>
      <c r="B30" s="352" t="s">
        <v>295</v>
      </c>
      <c r="C30" s="37"/>
      <c r="D30" s="36" t="s">
        <v>644</v>
      </c>
      <c r="E30" s="37"/>
      <c r="F30" s="37"/>
      <c r="G30" s="36" t="s">
        <v>644</v>
      </c>
      <c r="H30" s="35"/>
      <c r="I30" s="35"/>
      <c r="J30" s="35"/>
      <c r="K30" s="35"/>
      <c r="L30" s="35"/>
      <c r="M30" s="35"/>
      <c r="N30" s="38" t="s">
        <v>644</v>
      </c>
      <c r="O30" s="35"/>
      <c r="P30" s="35"/>
      <c r="Q30" s="35"/>
      <c r="R30" s="35"/>
      <c r="S30" s="35"/>
    </row>
    <row r="31" spans="1:19" s="27" customFormat="1" ht="25.5">
      <c r="A31" s="30" t="s">
        <v>666</v>
      </c>
      <c r="B31" s="352" t="s">
        <v>763</v>
      </c>
      <c r="C31" s="37">
        <v>3</v>
      </c>
      <c r="D31" s="36" t="s">
        <v>644</v>
      </c>
      <c r="E31" s="37">
        <v>2</v>
      </c>
      <c r="F31" s="37">
        <v>1</v>
      </c>
      <c r="G31" s="36" t="s">
        <v>644</v>
      </c>
      <c r="H31" s="35"/>
      <c r="I31" s="35">
        <v>1</v>
      </c>
      <c r="J31" s="35"/>
      <c r="K31" s="35">
        <v>1</v>
      </c>
      <c r="L31" s="35"/>
      <c r="M31" s="35"/>
      <c r="N31" s="38" t="s">
        <v>644</v>
      </c>
      <c r="O31" s="35"/>
      <c r="P31" s="35"/>
      <c r="Q31" s="35"/>
      <c r="R31" s="35"/>
      <c r="S31" s="35"/>
    </row>
    <row r="32" spans="1:19" s="27" customFormat="1" ht="25.5">
      <c r="A32" s="30" t="s">
        <v>667</v>
      </c>
      <c r="B32" s="352" t="s">
        <v>764</v>
      </c>
      <c r="C32" s="37"/>
      <c r="D32" s="36" t="s">
        <v>644</v>
      </c>
      <c r="E32" s="37"/>
      <c r="F32" s="37"/>
      <c r="G32" s="36" t="s">
        <v>644</v>
      </c>
      <c r="H32" s="35"/>
      <c r="I32" s="35"/>
      <c r="J32" s="35"/>
      <c r="K32" s="35"/>
      <c r="L32" s="35"/>
      <c r="M32" s="35"/>
      <c r="N32" s="38" t="s">
        <v>644</v>
      </c>
      <c r="O32" s="35"/>
      <c r="P32" s="35"/>
      <c r="Q32" s="35"/>
      <c r="R32" s="35"/>
      <c r="S32" s="35"/>
    </row>
    <row r="33" spans="1:19" s="27" customFormat="1" ht="25.5">
      <c r="A33" s="30" t="s">
        <v>668</v>
      </c>
      <c r="B33" s="352" t="s">
        <v>765</v>
      </c>
      <c r="C33" s="37"/>
      <c r="D33" s="36" t="s">
        <v>644</v>
      </c>
      <c r="E33" s="37"/>
      <c r="F33" s="37"/>
      <c r="G33" s="36" t="s">
        <v>644</v>
      </c>
      <c r="H33" s="37"/>
      <c r="I33" s="37"/>
      <c r="J33" s="37"/>
      <c r="K33" s="37"/>
      <c r="L33" s="37"/>
      <c r="M33" s="37"/>
      <c r="N33" s="38" t="s">
        <v>644</v>
      </c>
      <c r="O33" s="37"/>
      <c r="P33" s="37"/>
      <c r="Q33" s="37"/>
      <c r="R33" s="37"/>
      <c r="S33" s="37"/>
    </row>
    <row r="34" spans="1:19" s="27" customFormat="1" ht="38.25">
      <c r="A34" s="30" t="s">
        <v>669</v>
      </c>
      <c r="B34" s="352" t="s">
        <v>296</v>
      </c>
      <c r="C34" s="37"/>
      <c r="D34" s="36" t="s">
        <v>644</v>
      </c>
      <c r="E34" s="37"/>
      <c r="F34" s="37"/>
      <c r="G34" s="36" t="s">
        <v>644</v>
      </c>
      <c r="H34" s="37"/>
      <c r="I34" s="37"/>
      <c r="J34" s="37"/>
      <c r="K34" s="37"/>
      <c r="L34" s="37"/>
      <c r="M34" s="37"/>
      <c r="N34" s="38" t="s">
        <v>644</v>
      </c>
      <c r="O34" s="37"/>
      <c r="P34" s="37"/>
      <c r="Q34" s="37"/>
      <c r="R34" s="37"/>
      <c r="S34" s="37"/>
    </row>
    <row r="35" spans="1:19" s="27" customFormat="1" ht="38.25">
      <c r="A35" s="30" t="s">
        <v>670</v>
      </c>
      <c r="B35" s="352" t="s">
        <v>310</v>
      </c>
      <c r="C35" s="37"/>
      <c r="D35" s="36" t="s">
        <v>644</v>
      </c>
      <c r="E35" s="37"/>
      <c r="F35" s="37"/>
      <c r="G35" s="36" t="s">
        <v>644</v>
      </c>
      <c r="H35" s="37"/>
      <c r="I35" s="37"/>
      <c r="J35" s="37"/>
      <c r="K35" s="37"/>
      <c r="L35" s="37"/>
      <c r="M35" s="37"/>
      <c r="N35" s="38" t="s">
        <v>644</v>
      </c>
      <c r="O35" s="37"/>
      <c r="P35" s="37"/>
      <c r="Q35" s="37"/>
      <c r="R35" s="37"/>
      <c r="S35" s="37"/>
    </row>
    <row r="36" spans="1:19" s="27" customFormat="1" ht="25.5">
      <c r="A36" s="30" t="s">
        <v>297</v>
      </c>
      <c r="B36" s="352" t="s">
        <v>767</v>
      </c>
      <c r="C36" s="37"/>
      <c r="D36" s="36" t="s">
        <v>644</v>
      </c>
      <c r="E36" s="37"/>
      <c r="F36" s="37"/>
      <c r="G36" s="36" t="s">
        <v>644</v>
      </c>
      <c r="H36" s="35"/>
      <c r="I36" s="35"/>
      <c r="J36" s="35"/>
      <c r="K36" s="35"/>
      <c r="L36" s="35"/>
      <c r="M36" s="35"/>
      <c r="N36" s="38" t="s">
        <v>644</v>
      </c>
      <c r="O36" s="35"/>
      <c r="P36" s="35"/>
      <c r="Q36" s="35"/>
      <c r="R36" s="35"/>
      <c r="S36" s="35"/>
    </row>
    <row r="37" spans="1:19" s="27" customFormat="1" ht="51">
      <c r="A37" s="39" t="s">
        <v>671</v>
      </c>
      <c r="B37" s="352" t="s">
        <v>768</v>
      </c>
      <c r="C37" s="36"/>
      <c r="D37" s="36" t="s">
        <v>644</v>
      </c>
      <c r="E37" s="36"/>
      <c r="F37" s="36"/>
      <c r="G37" s="36" t="s">
        <v>644</v>
      </c>
      <c r="H37" s="35"/>
      <c r="I37" s="35"/>
      <c r="J37" s="35"/>
      <c r="K37" s="35"/>
      <c r="L37" s="35"/>
      <c r="M37" s="35"/>
      <c r="N37" s="38" t="s">
        <v>644</v>
      </c>
      <c r="O37" s="35"/>
      <c r="P37" s="35"/>
      <c r="Q37" s="35"/>
      <c r="R37" s="35"/>
      <c r="S37" s="35"/>
    </row>
    <row r="38" spans="1:19" s="27" customFormat="1" ht="38.25">
      <c r="A38" s="39" t="s">
        <v>672</v>
      </c>
      <c r="B38" s="438" t="s">
        <v>298</v>
      </c>
      <c r="C38" s="32">
        <v>2</v>
      </c>
      <c r="D38" s="33" t="s">
        <v>644</v>
      </c>
      <c r="E38" s="33">
        <v>2</v>
      </c>
      <c r="F38" s="33">
        <f>SUM(F39:F48)</f>
        <v>0</v>
      </c>
      <c r="G38" s="33" t="s">
        <v>644</v>
      </c>
      <c r="H38" s="33">
        <f>SUM(H39:H48)</f>
        <v>0</v>
      </c>
      <c r="I38" s="32">
        <f>IF(AND(F38+H38=SUM(I39:I48),J38+K38=SUM(I39:I48)),SUM(I39:I48),"`ОШ!`")</f>
        <v>0</v>
      </c>
      <c r="J38" s="32">
        <f>SUM(J39:J48)</f>
        <v>0</v>
      </c>
      <c r="K38" s="32">
        <f>SUM(K39:K48)</f>
        <v>0</v>
      </c>
      <c r="L38" s="32">
        <f>SUM(L39:L48)</f>
        <v>0</v>
      </c>
      <c r="M38" s="32">
        <f>SUM(M39:M48)</f>
        <v>0</v>
      </c>
      <c r="N38" s="33" t="s">
        <v>644</v>
      </c>
      <c r="O38" s="32">
        <f>IF((Q38+R38+S38)=SUM(O39:O48),SUM(O39:O48),"`ОШИБКА!`")</f>
        <v>0</v>
      </c>
      <c r="P38" s="32">
        <f>SUM(P39:P48)</f>
        <v>0</v>
      </c>
      <c r="Q38" s="32">
        <f>SUM(Q39:Q48)</f>
        <v>0</v>
      </c>
      <c r="R38" s="32">
        <f>SUM(R39:R48)</f>
        <v>0</v>
      </c>
      <c r="S38" s="32">
        <f>SUM(S39:S48)</f>
        <v>0</v>
      </c>
    </row>
    <row r="39" spans="1:19" s="27" customFormat="1" ht="38.25">
      <c r="A39" s="39" t="s">
        <v>674</v>
      </c>
      <c r="B39" s="352" t="s">
        <v>311</v>
      </c>
      <c r="C39" s="36">
        <v>1</v>
      </c>
      <c r="D39" s="36" t="s">
        <v>644</v>
      </c>
      <c r="E39" s="36">
        <v>1</v>
      </c>
      <c r="F39" s="36"/>
      <c r="G39" s="36" t="s">
        <v>644</v>
      </c>
      <c r="H39" s="35"/>
      <c r="I39" s="35"/>
      <c r="J39" s="35"/>
      <c r="K39" s="35"/>
      <c r="L39" s="35"/>
      <c r="M39" s="35"/>
      <c r="N39" s="36" t="s">
        <v>644</v>
      </c>
      <c r="O39" s="35"/>
      <c r="P39" s="35"/>
      <c r="Q39" s="35"/>
      <c r="R39" s="35"/>
      <c r="S39" s="35"/>
    </row>
    <row r="40" spans="1:19" s="27" customFormat="1" ht="25.5">
      <c r="A40" s="39" t="s">
        <v>675</v>
      </c>
      <c r="B40" s="352" t="s">
        <v>299</v>
      </c>
      <c r="C40" s="36"/>
      <c r="D40" s="36" t="s">
        <v>644</v>
      </c>
      <c r="E40" s="36"/>
      <c r="F40" s="36"/>
      <c r="G40" s="36" t="s">
        <v>644</v>
      </c>
      <c r="H40" s="35"/>
      <c r="I40" s="35"/>
      <c r="J40" s="35"/>
      <c r="K40" s="35"/>
      <c r="L40" s="35"/>
      <c r="M40" s="35"/>
      <c r="N40" s="36" t="s">
        <v>644</v>
      </c>
      <c r="O40" s="35"/>
      <c r="P40" s="35"/>
      <c r="Q40" s="35"/>
      <c r="R40" s="35"/>
      <c r="S40" s="35"/>
    </row>
    <row r="41" spans="1:19" s="27" customFormat="1" ht="12.75">
      <c r="A41" s="39" t="s">
        <v>676</v>
      </c>
      <c r="B41" s="352" t="s">
        <v>300</v>
      </c>
      <c r="C41" s="36"/>
      <c r="D41" s="36" t="s">
        <v>644</v>
      </c>
      <c r="E41" s="36"/>
      <c r="F41" s="36"/>
      <c r="G41" s="36" t="s">
        <v>644</v>
      </c>
      <c r="H41" s="35"/>
      <c r="I41" s="35"/>
      <c r="J41" s="35"/>
      <c r="K41" s="35"/>
      <c r="L41" s="35"/>
      <c r="M41" s="35"/>
      <c r="N41" s="36" t="s">
        <v>644</v>
      </c>
      <c r="O41" s="35"/>
      <c r="P41" s="35"/>
      <c r="Q41" s="35"/>
      <c r="R41" s="35"/>
      <c r="S41" s="35"/>
    </row>
    <row r="42" spans="1:19" s="27" customFormat="1" ht="25.5">
      <c r="A42" s="39" t="s">
        <v>677</v>
      </c>
      <c r="B42" s="352" t="s">
        <v>301</v>
      </c>
      <c r="C42" s="36"/>
      <c r="D42" s="36" t="s">
        <v>644</v>
      </c>
      <c r="E42" s="36"/>
      <c r="F42" s="36"/>
      <c r="G42" s="36" t="s">
        <v>644</v>
      </c>
      <c r="H42" s="35"/>
      <c r="I42" s="35"/>
      <c r="J42" s="35"/>
      <c r="K42" s="35"/>
      <c r="L42" s="35"/>
      <c r="M42" s="35"/>
      <c r="N42" s="36" t="s">
        <v>644</v>
      </c>
      <c r="O42" s="35"/>
      <c r="P42" s="35"/>
      <c r="Q42" s="35"/>
      <c r="R42" s="35"/>
      <c r="S42" s="35"/>
    </row>
    <row r="43" spans="1:19" s="27" customFormat="1" ht="51">
      <c r="A43" s="39" t="s">
        <v>678</v>
      </c>
      <c r="B43" s="352" t="s">
        <v>312</v>
      </c>
      <c r="C43" s="36"/>
      <c r="D43" s="36" t="s">
        <v>644</v>
      </c>
      <c r="E43" s="36"/>
      <c r="F43" s="36"/>
      <c r="G43" s="36" t="s">
        <v>644</v>
      </c>
      <c r="H43" s="35"/>
      <c r="I43" s="35"/>
      <c r="J43" s="35"/>
      <c r="K43" s="35"/>
      <c r="L43" s="35"/>
      <c r="M43" s="35"/>
      <c r="N43" s="36" t="s">
        <v>644</v>
      </c>
      <c r="O43" s="35"/>
      <c r="P43" s="35"/>
      <c r="Q43" s="35"/>
      <c r="R43" s="35"/>
      <c r="S43" s="35"/>
    </row>
    <row r="44" spans="1:19" s="27" customFormat="1" ht="63.75">
      <c r="A44" s="39" t="s">
        <v>679</v>
      </c>
      <c r="B44" s="352" t="s">
        <v>302</v>
      </c>
      <c r="C44" s="36"/>
      <c r="D44" s="36" t="s">
        <v>644</v>
      </c>
      <c r="E44" s="36"/>
      <c r="F44" s="36"/>
      <c r="G44" s="36" t="s">
        <v>644</v>
      </c>
      <c r="H44" s="35"/>
      <c r="I44" s="35"/>
      <c r="J44" s="35"/>
      <c r="K44" s="35"/>
      <c r="L44" s="35"/>
      <c r="M44" s="35"/>
      <c r="N44" s="36" t="s">
        <v>644</v>
      </c>
      <c r="O44" s="35"/>
      <c r="P44" s="35"/>
      <c r="Q44" s="35"/>
      <c r="R44" s="35"/>
      <c r="S44" s="35"/>
    </row>
    <row r="45" spans="1:19" s="27" customFormat="1" ht="25.5">
      <c r="A45" s="39" t="s">
        <v>680</v>
      </c>
      <c r="B45" s="352" t="s">
        <v>303</v>
      </c>
      <c r="C45" s="36"/>
      <c r="D45" s="36" t="s">
        <v>644</v>
      </c>
      <c r="E45" s="36"/>
      <c r="F45" s="36"/>
      <c r="G45" s="36" t="s">
        <v>644</v>
      </c>
      <c r="H45" s="35"/>
      <c r="I45" s="35"/>
      <c r="J45" s="35"/>
      <c r="K45" s="35"/>
      <c r="L45" s="35"/>
      <c r="M45" s="35"/>
      <c r="N45" s="36" t="s">
        <v>644</v>
      </c>
      <c r="O45" s="35"/>
      <c r="P45" s="35"/>
      <c r="Q45" s="35"/>
      <c r="R45" s="35"/>
      <c r="S45" s="35"/>
    </row>
    <row r="46" spans="1:19" s="27" customFormat="1" ht="25.5">
      <c r="A46" s="39" t="s">
        <v>395</v>
      </c>
      <c r="B46" s="352" t="s">
        <v>304</v>
      </c>
      <c r="C46" s="36"/>
      <c r="D46" s="36" t="s">
        <v>644</v>
      </c>
      <c r="E46" s="36"/>
      <c r="F46" s="36"/>
      <c r="G46" s="36" t="s">
        <v>644</v>
      </c>
      <c r="H46" s="35"/>
      <c r="I46" s="35"/>
      <c r="J46" s="35"/>
      <c r="K46" s="35"/>
      <c r="L46" s="35"/>
      <c r="M46" s="35"/>
      <c r="N46" s="36" t="s">
        <v>644</v>
      </c>
      <c r="O46" s="35"/>
      <c r="P46" s="35"/>
      <c r="Q46" s="35"/>
      <c r="R46" s="35"/>
      <c r="S46" s="35"/>
    </row>
    <row r="47" spans="1:19" s="27" customFormat="1" ht="25.5">
      <c r="A47" s="39" t="s">
        <v>396</v>
      </c>
      <c r="B47" s="352" t="s">
        <v>305</v>
      </c>
      <c r="C47" s="36">
        <v>1</v>
      </c>
      <c r="D47" s="36" t="s">
        <v>644</v>
      </c>
      <c r="E47" s="36">
        <v>1</v>
      </c>
      <c r="F47" s="36"/>
      <c r="G47" s="36" t="s">
        <v>644</v>
      </c>
      <c r="H47" s="35"/>
      <c r="I47" s="35"/>
      <c r="J47" s="35"/>
      <c r="K47" s="35"/>
      <c r="L47" s="35"/>
      <c r="M47" s="35"/>
      <c r="N47" s="36" t="s">
        <v>644</v>
      </c>
      <c r="O47" s="35"/>
      <c r="P47" s="35"/>
      <c r="Q47" s="35"/>
      <c r="R47" s="35"/>
      <c r="S47" s="35"/>
    </row>
    <row r="48" spans="1:19" s="27" customFormat="1" ht="38.25">
      <c r="A48" s="39" t="s">
        <v>397</v>
      </c>
      <c r="B48" s="352" t="s">
        <v>313</v>
      </c>
      <c r="C48" s="36"/>
      <c r="D48" s="36" t="s">
        <v>644</v>
      </c>
      <c r="E48" s="36"/>
      <c r="F48" s="36"/>
      <c r="G48" s="36" t="s">
        <v>644</v>
      </c>
      <c r="H48" s="35"/>
      <c r="I48" s="35"/>
      <c r="J48" s="35"/>
      <c r="K48" s="35"/>
      <c r="L48" s="35"/>
      <c r="M48" s="35"/>
      <c r="N48" s="36" t="s">
        <v>644</v>
      </c>
      <c r="O48" s="35"/>
      <c r="P48" s="35"/>
      <c r="Q48" s="35"/>
      <c r="R48" s="35"/>
      <c r="S48" s="35"/>
    </row>
    <row r="49" spans="1:19" s="27" customFormat="1" ht="51">
      <c r="A49" s="39" t="s">
        <v>398</v>
      </c>
      <c r="B49" s="352" t="s">
        <v>768</v>
      </c>
      <c r="C49" s="36"/>
      <c r="D49" s="36" t="s">
        <v>644</v>
      </c>
      <c r="E49" s="36"/>
      <c r="F49" s="36"/>
      <c r="G49" s="36" t="s">
        <v>644</v>
      </c>
      <c r="H49" s="35"/>
      <c r="I49" s="35"/>
      <c r="J49" s="35"/>
      <c r="K49" s="35"/>
      <c r="L49" s="35"/>
      <c r="M49" s="35"/>
      <c r="N49" s="36" t="s">
        <v>644</v>
      </c>
      <c r="O49" s="35"/>
      <c r="P49" s="35"/>
      <c r="Q49" s="35"/>
      <c r="R49" s="35"/>
      <c r="S49" s="35"/>
    </row>
    <row r="50" spans="1:19" s="27" customFormat="1" ht="38.25">
      <c r="A50" s="30" t="s">
        <v>681</v>
      </c>
      <c r="B50" s="31" t="s">
        <v>673</v>
      </c>
      <c r="C50" s="32">
        <f>IF((E50+F50)=SUM(C51:C57),SUM(C51:C57),"`ОШ!`")</f>
        <v>5</v>
      </c>
      <c r="D50" s="33" t="s">
        <v>644</v>
      </c>
      <c r="E50" s="33">
        <f>SUM(E51:E57)</f>
        <v>3</v>
      </c>
      <c r="F50" s="33">
        <f>SUM(F51:F57)</f>
        <v>2</v>
      </c>
      <c r="G50" s="33" t="s">
        <v>644</v>
      </c>
      <c r="H50" s="33">
        <f>SUM(H51:H57)</f>
        <v>0</v>
      </c>
      <c r="I50" s="32">
        <f>IF(AND(F50+H50=SUM(I51:I57),J50+K50=SUM(I51:I57)),SUM(I51:I57),"`ОШ!`")</f>
        <v>2</v>
      </c>
      <c r="J50" s="32">
        <f>SUM(J51:J57)</f>
        <v>0</v>
      </c>
      <c r="K50" s="32">
        <f>SUM(K51:K57)</f>
        <v>2</v>
      </c>
      <c r="L50" s="32">
        <f>SUM(L51:L57)</f>
        <v>0</v>
      </c>
      <c r="M50" s="32">
        <f>SUM(M51:M57)</f>
        <v>0</v>
      </c>
      <c r="N50" s="33" t="s">
        <v>644</v>
      </c>
      <c r="O50" s="32">
        <f>IF((Q50+R50+S50)=SUM(O51:O57),SUM(O51:O57),"`ОШИБКА!`")</f>
        <v>2</v>
      </c>
      <c r="P50" s="32">
        <f>SUM(P51:P57)</f>
        <v>0</v>
      </c>
      <c r="Q50" s="32">
        <f>SUM(Q51:Q57)</f>
        <v>2</v>
      </c>
      <c r="R50" s="32">
        <f>SUM(R51:R57)</f>
        <v>0</v>
      </c>
      <c r="S50" s="32">
        <f>SUM(S51:S57)</f>
        <v>0</v>
      </c>
    </row>
    <row r="51" spans="1:19" s="27" customFormat="1" ht="25.5">
      <c r="A51" s="30" t="s">
        <v>682</v>
      </c>
      <c r="B51" s="450" t="s">
        <v>769</v>
      </c>
      <c r="C51" s="35">
        <v>1</v>
      </c>
      <c r="D51" s="36" t="s">
        <v>644</v>
      </c>
      <c r="E51" s="37"/>
      <c r="F51" s="37">
        <v>1</v>
      </c>
      <c r="G51" s="36" t="s">
        <v>644</v>
      </c>
      <c r="H51" s="37"/>
      <c r="I51" s="35">
        <v>1</v>
      </c>
      <c r="J51" s="35"/>
      <c r="K51" s="35">
        <v>1</v>
      </c>
      <c r="L51" s="35"/>
      <c r="M51" s="35"/>
      <c r="N51" s="38" t="s">
        <v>644</v>
      </c>
      <c r="O51" s="35">
        <v>1</v>
      </c>
      <c r="P51" s="35"/>
      <c r="Q51" s="35">
        <v>1</v>
      </c>
      <c r="R51" s="35"/>
      <c r="S51" s="35"/>
    </row>
    <row r="52" spans="1:19" s="27" customFormat="1" ht="25.5">
      <c r="A52" s="30" t="s">
        <v>683</v>
      </c>
      <c r="B52" s="71" t="s">
        <v>770</v>
      </c>
      <c r="C52" s="35"/>
      <c r="D52" s="36" t="s">
        <v>644</v>
      </c>
      <c r="E52" s="37"/>
      <c r="F52" s="37"/>
      <c r="G52" s="36" t="s">
        <v>644</v>
      </c>
      <c r="H52" s="37"/>
      <c r="I52" s="35"/>
      <c r="J52" s="35"/>
      <c r="K52" s="35"/>
      <c r="L52" s="35"/>
      <c r="M52" s="35"/>
      <c r="N52" s="38" t="s">
        <v>644</v>
      </c>
      <c r="O52" s="35"/>
      <c r="P52" s="35"/>
      <c r="Q52" s="35"/>
      <c r="R52" s="35"/>
      <c r="S52" s="35"/>
    </row>
    <row r="53" spans="1:19" s="27" customFormat="1" ht="12.75">
      <c r="A53" s="30" t="s">
        <v>684</v>
      </c>
      <c r="B53" s="71" t="s">
        <v>771</v>
      </c>
      <c r="C53" s="35"/>
      <c r="D53" s="36" t="s">
        <v>644</v>
      </c>
      <c r="E53" s="37"/>
      <c r="F53" s="37"/>
      <c r="G53" s="36" t="s">
        <v>644</v>
      </c>
      <c r="H53" s="37"/>
      <c r="I53" s="35"/>
      <c r="J53" s="35"/>
      <c r="K53" s="35"/>
      <c r="L53" s="35"/>
      <c r="M53" s="35"/>
      <c r="N53" s="38" t="s">
        <v>644</v>
      </c>
      <c r="O53" s="35"/>
      <c r="P53" s="35"/>
      <c r="Q53" s="35"/>
      <c r="R53" s="35"/>
      <c r="S53" s="35"/>
    </row>
    <row r="54" spans="1:19" s="27" customFormat="1" ht="38.25">
      <c r="A54" s="30" t="s">
        <v>685</v>
      </c>
      <c r="B54" s="71" t="s">
        <v>772</v>
      </c>
      <c r="C54" s="35"/>
      <c r="D54" s="36" t="s">
        <v>644</v>
      </c>
      <c r="E54" s="37"/>
      <c r="F54" s="37"/>
      <c r="G54" s="36" t="s">
        <v>644</v>
      </c>
      <c r="H54" s="37"/>
      <c r="I54" s="35"/>
      <c r="J54" s="35"/>
      <c r="K54" s="35"/>
      <c r="L54" s="35"/>
      <c r="M54" s="35"/>
      <c r="N54" s="38" t="s">
        <v>644</v>
      </c>
      <c r="O54" s="35"/>
      <c r="P54" s="35"/>
      <c r="Q54" s="35"/>
      <c r="R54" s="35"/>
      <c r="S54" s="35"/>
    </row>
    <row r="55" spans="1:19" s="27" customFormat="1" ht="51">
      <c r="A55" s="30" t="s">
        <v>686</v>
      </c>
      <c r="B55" s="71" t="s">
        <v>773</v>
      </c>
      <c r="C55" s="35"/>
      <c r="D55" s="36" t="s">
        <v>644</v>
      </c>
      <c r="E55" s="37"/>
      <c r="F55" s="37"/>
      <c r="G55" s="36" t="s">
        <v>644</v>
      </c>
      <c r="H55" s="37"/>
      <c r="I55" s="35"/>
      <c r="J55" s="35"/>
      <c r="K55" s="35"/>
      <c r="L55" s="35"/>
      <c r="M55" s="35"/>
      <c r="N55" s="38" t="s">
        <v>644</v>
      </c>
      <c r="O55" s="35"/>
      <c r="P55" s="35"/>
      <c r="Q55" s="35"/>
      <c r="R55" s="35"/>
      <c r="S55" s="35"/>
    </row>
    <row r="56" spans="1:19" s="27" customFormat="1" ht="38.25">
      <c r="A56" s="30" t="s">
        <v>687</v>
      </c>
      <c r="B56" s="71" t="s">
        <v>774</v>
      </c>
      <c r="C56" s="35"/>
      <c r="D56" s="36" t="s">
        <v>644</v>
      </c>
      <c r="E56" s="37"/>
      <c r="F56" s="37"/>
      <c r="G56" s="36" t="s">
        <v>644</v>
      </c>
      <c r="H56" s="37"/>
      <c r="I56" s="35"/>
      <c r="J56" s="35"/>
      <c r="K56" s="35"/>
      <c r="L56" s="35"/>
      <c r="M56" s="35"/>
      <c r="N56" s="38" t="s">
        <v>644</v>
      </c>
      <c r="O56" s="35"/>
      <c r="P56" s="35"/>
      <c r="Q56" s="35"/>
      <c r="R56" s="35"/>
      <c r="S56" s="35"/>
    </row>
    <row r="57" spans="1:19" s="27" customFormat="1" ht="12.75">
      <c r="A57" s="30" t="s">
        <v>688</v>
      </c>
      <c r="B57" s="71" t="s">
        <v>775</v>
      </c>
      <c r="C57" s="35">
        <v>4</v>
      </c>
      <c r="D57" s="36" t="s">
        <v>644</v>
      </c>
      <c r="E57" s="37">
        <v>3</v>
      </c>
      <c r="F57" s="37">
        <v>1</v>
      </c>
      <c r="G57" s="36" t="s">
        <v>644</v>
      </c>
      <c r="H57" s="37"/>
      <c r="I57" s="35">
        <v>1</v>
      </c>
      <c r="J57" s="35"/>
      <c r="K57" s="35">
        <v>1</v>
      </c>
      <c r="L57" s="35"/>
      <c r="M57" s="35"/>
      <c r="N57" s="38" t="s">
        <v>644</v>
      </c>
      <c r="O57" s="35">
        <v>1</v>
      </c>
      <c r="P57" s="35"/>
      <c r="Q57" s="35">
        <v>1</v>
      </c>
      <c r="R57" s="35"/>
      <c r="S57" s="35"/>
    </row>
    <row r="58" spans="1:19" s="27" customFormat="1" ht="89.25">
      <c r="A58" s="30" t="s">
        <v>689</v>
      </c>
      <c r="B58" s="439" t="s">
        <v>419</v>
      </c>
      <c r="C58" s="32">
        <f>IF((D58+E58+F58)=SUM(C59:C72),SUM(C59:C72),"`ОШ!`")</f>
        <v>12</v>
      </c>
      <c r="D58" s="33">
        <f>SUM(D59:D72)</f>
        <v>0</v>
      </c>
      <c r="E58" s="33">
        <f>SUM(E59:E72)</f>
        <v>10</v>
      </c>
      <c r="F58" s="33">
        <f>SUM(F59:F72)</f>
        <v>2</v>
      </c>
      <c r="G58" s="33">
        <f>SUM(G59:G72)</f>
        <v>0</v>
      </c>
      <c r="H58" s="33">
        <f>SUM(H59:H72)</f>
        <v>7</v>
      </c>
      <c r="I58" s="32">
        <f>IF(AND(F58+H58=SUM(I59:I72),J58+K58=SUM(I59:I72)),SUM(I59:I72),"`ОШ!`")</f>
        <v>9</v>
      </c>
      <c r="J58" s="32">
        <f>SUM(J59:J72)</f>
        <v>1</v>
      </c>
      <c r="K58" s="32">
        <f>SUM(K59:K72)</f>
        <v>8</v>
      </c>
      <c r="L58" s="32">
        <f>SUM(L59:L72)</f>
        <v>1</v>
      </c>
      <c r="M58" s="32">
        <f>SUM(M59:M72)</f>
        <v>0</v>
      </c>
      <c r="N58" s="32">
        <f>SUM(N59:N72)</f>
        <v>0</v>
      </c>
      <c r="O58" s="32">
        <f>IF((Q58+R58+S58)=SUM(O59:O72),SUM(O59:O72),"`ОШИБКА!`")</f>
        <v>6</v>
      </c>
      <c r="P58" s="32">
        <f>SUM(P59:P72)</f>
        <v>1</v>
      </c>
      <c r="Q58" s="32">
        <f>SUM(Q59:Q72)</f>
        <v>1</v>
      </c>
      <c r="R58" s="32">
        <f>SUM(R59:R72)</f>
        <v>5</v>
      </c>
      <c r="S58" s="32">
        <f>SUM(S59:S72)</f>
        <v>0</v>
      </c>
    </row>
    <row r="59" spans="1:19" s="27" customFormat="1" ht="38.25">
      <c r="A59" s="30" t="s">
        <v>691</v>
      </c>
      <c r="B59" s="352" t="s">
        <v>776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27" customFormat="1" ht="35.25" customHeight="1">
      <c r="A60" s="30" t="s">
        <v>692</v>
      </c>
      <c r="B60" s="352" t="s">
        <v>777</v>
      </c>
      <c r="C60" s="37">
        <v>1</v>
      </c>
      <c r="D60" s="37"/>
      <c r="E60" s="37"/>
      <c r="F60" s="37">
        <v>1</v>
      </c>
      <c r="G60" s="37"/>
      <c r="H60" s="37"/>
      <c r="I60" s="37">
        <v>1</v>
      </c>
      <c r="J60" s="37"/>
      <c r="K60" s="37">
        <v>1</v>
      </c>
      <c r="L60" s="37"/>
      <c r="M60" s="37"/>
      <c r="N60" s="37"/>
      <c r="O60" s="37">
        <v>1</v>
      </c>
      <c r="P60" s="37">
        <v>1</v>
      </c>
      <c r="Q60" s="37"/>
      <c r="R60" s="37">
        <v>1</v>
      </c>
      <c r="S60" s="37"/>
    </row>
    <row r="61" spans="1:19" s="27" customFormat="1" ht="38.25">
      <c r="A61" s="30" t="s">
        <v>693</v>
      </c>
      <c r="B61" s="352" t="s">
        <v>778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s="27" customFormat="1" ht="38.25">
      <c r="A62" s="30" t="s">
        <v>694</v>
      </c>
      <c r="B62" s="352" t="s">
        <v>779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s="27" customFormat="1" ht="25.5">
      <c r="A63" s="30" t="s">
        <v>695</v>
      </c>
      <c r="B63" s="352" t="s">
        <v>780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s="27" customFormat="1" ht="25.5">
      <c r="A64" s="30" t="s">
        <v>399</v>
      </c>
      <c r="B64" s="352" t="s">
        <v>781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s="27" customFormat="1" ht="38.25">
      <c r="A65" s="30" t="s">
        <v>400</v>
      </c>
      <c r="B65" s="352" t="s">
        <v>314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1:19" s="27" customFormat="1" ht="25.5">
      <c r="A66" s="30" t="s">
        <v>401</v>
      </c>
      <c r="B66" s="352" t="s">
        <v>306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s="27" customFormat="1" ht="51">
      <c r="A67" s="30" t="s">
        <v>402</v>
      </c>
      <c r="B67" s="352" t="s">
        <v>315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s="27" customFormat="1" ht="25.5">
      <c r="A68" s="30" t="s">
        <v>403</v>
      </c>
      <c r="B68" s="352" t="s">
        <v>307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s="27" customFormat="1" ht="38.25">
      <c r="A69" s="30" t="s">
        <v>404</v>
      </c>
      <c r="B69" s="352" t="s">
        <v>782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s="27" customFormat="1" ht="25.5">
      <c r="A70" s="30" t="s">
        <v>405</v>
      </c>
      <c r="B70" s="352" t="s">
        <v>783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27" customFormat="1" ht="25.5">
      <c r="A71" s="30" t="s">
        <v>406</v>
      </c>
      <c r="B71" s="352" t="s">
        <v>784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s="27" customFormat="1" ht="12.75">
      <c r="A72" s="30" t="s">
        <v>407</v>
      </c>
      <c r="B72" s="352" t="s">
        <v>785</v>
      </c>
      <c r="C72" s="37">
        <v>11</v>
      </c>
      <c r="D72" s="37"/>
      <c r="E72" s="37">
        <v>10</v>
      </c>
      <c r="F72" s="37">
        <v>1</v>
      </c>
      <c r="G72" s="37"/>
      <c r="H72" s="37">
        <v>7</v>
      </c>
      <c r="I72" s="37">
        <v>8</v>
      </c>
      <c r="J72" s="37">
        <v>1</v>
      </c>
      <c r="K72" s="37">
        <v>7</v>
      </c>
      <c r="L72" s="37">
        <v>1</v>
      </c>
      <c r="M72" s="37"/>
      <c r="N72" s="37"/>
      <c r="O72" s="37">
        <v>5</v>
      </c>
      <c r="P72" s="37"/>
      <c r="Q72" s="37">
        <v>1</v>
      </c>
      <c r="R72" s="37">
        <v>4</v>
      </c>
      <c r="S72" s="37"/>
    </row>
    <row r="73" spans="1:19" s="27" customFormat="1" ht="51">
      <c r="A73" s="39" t="s">
        <v>696</v>
      </c>
      <c r="B73" s="352" t="s">
        <v>768</v>
      </c>
      <c r="C73" s="36"/>
      <c r="D73" s="36"/>
      <c r="E73" s="36"/>
      <c r="F73" s="36"/>
      <c r="G73" s="36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s="27" customFormat="1" ht="76.5">
      <c r="A74" s="30" t="s">
        <v>697</v>
      </c>
      <c r="B74" s="31" t="s">
        <v>690</v>
      </c>
      <c r="C74" s="32">
        <f>IF((D74+E74+F74)=SUM(C75:C79),SUM(C75:C79),"`ОШ!`")</f>
        <v>5</v>
      </c>
      <c r="D74" s="32">
        <f>SUM(D75:D79)</f>
        <v>0</v>
      </c>
      <c r="E74" s="32">
        <f>SUM(E75:E79)</f>
        <v>5</v>
      </c>
      <c r="F74" s="32">
        <f>SUM(F75:F79)</f>
        <v>0</v>
      </c>
      <c r="G74" s="32">
        <f>SUM(G75:G79)</f>
        <v>0</v>
      </c>
      <c r="H74" s="32">
        <f>SUM(H75:H79)</f>
        <v>1</v>
      </c>
      <c r="I74" s="32">
        <f>IF(AND(F74+H74=SUM(I75:I79),J74+K74=SUM(I75:I79)),SUM(I75:I79),"`ОШ!`")</f>
        <v>1</v>
      </c>
      <c r="J74" s="32">
        <f>SUM(J75:J79)</f>
        <v>0</v>
      </c>
      <c r="K74" s="32">
        <f>SUM(K75:K79)</f>
        <v>1</v>
      </c>
      <c r="L74" s="32">
        <f>SUM(L75:L79)</f>
        <v>0</v>
      </c>
      <c r="M74" s="32">
        <f>SUM(M75:M79)</f>
        <v>0</v>
      </c>
      <c r="N74" s="32">
        <f>SUM(N75:N79)</f>
        <v>0</v>
      </c>
      <c r="O74" s="32">
        <f>IF((Q74+R74+S74)=SUM(O75:O79),SUM(O75:O79),"`ОШИБКА!`")</f>
        <v>1</v>
      </c>
      <c r="P74" s="32">
        <f>SUM(P75:P79)</f>
        <v>0</v>
      </c>
      <c r="Q74" s="32">
        <f>SUM(Q75:Q79)</f>
        <v>1</v>
      </c>
      <c r="R74" s="32">
        <f>SUM(R75:R79)</f>
        <v>0</v>
      </c>
      <c r="S74" s="32">
        <f>SUM(S75:S79)</f>
        <v>0</v>
      </c>
    </row>
    <row r="75" spans="1:19" s="27" customFormat="1" ht="25.5">
      <c r="A75" s="30" t="s">
        <v>698</v>
      </c>
      <c r="B75" s="71" t="s">
        <v>786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s="27" customFormat="1" ht="25.5">
      <c r="A76" s="40" t="s">
        <v>699</v>
      </c>
      <c r="B76" s="71" t="s">
        <v>787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s="27" customFormat="1" ht="14.25" customHeight="1">
      <c r="A77" s="30" t="s">
        <v>700</v>
      </c>
      <c r="B77" s="71" t="s">
        <v>788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27" customFormat="1" ht="27" customHeight="1">
      <c r="A78" s="30" t="s">
        <v>701</v>
      </c>
      <c r="B78" s="71" t="s">
        <v>789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1:19" s="27" customFormat="1" ht="13.5" customHeight="1">
      <c r="A79" s="30" t="s">
        <v>702</v>
      </c>
      <c r="B79" s="71" t="s">
        <v>790</v>
      </c>
      <c r="C79" s="37">
        <v>5</v>
      </c>
      <c r="D79" s="37"/>
      <c r="E79" s="37">
        <v>5</v>
      </c>
      <c r="F79" s="37"/>
      <c r="G79" s="37"/>
      <c r="H79" s="37">
        <v>1</v>
      </c>
      <c r="I79" s="37">
        <v>1</v>
      </c>
      <c r="J79" s="37"/>
      <c r="K79" s="37">
        <v>1</v>
      </c>
      <c r="L79" s="37"/>
      <c r="M79" s="37"/>
      <c r="N79" s="37"/>
      <c r="O79" s="37">
        <v>1</v>
      </c>
      <c r="P79" s="37"/>
      <c r="Q79" s="37">
        <v>1</v>
      </c>
      <c r="R79" s="37"/>
      <c r="S79" s="37"/>
    </row>
    <row r="80" spans="1:19" s="27" customFormat="1" ht="51">
      <c r="A80" s="39" t="s">
        <v>703</v>
      </c>
      <c r="B80" s="450" t="s">
        <v>768</v>
      </c>
      <c r="C80" s="36"/>
      <c r="D80" s="36"/>
      <c r="E80" s="36"/>
      <c r="F80" s="36"/>
      <c r="G80" s="36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s="27" customFormat="1" ht="38.25">
      <c r="A81" s="30" t="s">
        <v>705</v>
      </c>
      <c r="B81" s="439" t="s">
        <v>420</v>
      </c>
      <c r="C81" s="32">
        <f>IF((D81+E81+F81)=SUM(C82:C88),SUM(C82:C88),"`ОШ!`")</f>
        <v>10</v>
      </c>
      <c r="D81" s="32">
        <f>SUM(D82:D88)</f>
        <v>0</v>
      </c>
      <c r="E81" s="32">
        <f>SUM(E82:E88)</f>
        <v>6</v>
      </c>
      <c r="F81" s="32">
        <f>SUM(F82:F88)</f>
        <v>4</v>
      </c>
      <c r="G81" s="32">
        <f>SUM(G82:G88)</f>
        <v>0</v>
      </c>
      <c r="H81" s="32">
        <f>SUM(H82:H88)</f>
        <v>6</v>
      </c>
      <c r="I81" s="32">
        <f>IF(AND(F81+H81=SUM(I82:I88),J81+K81=SUM(I82:I88)),SUM(I82:I88),"`ОШ!`")</f>
        <v>10</v>
      </c>
      <c r="J81" s="32">
        <f>SUM(J82:J88)</f>
        <v>0</v>
      </c>
      <c r="K81" s="32">
        <f>SUM(K82:K88)</f>
        <v>10</v>
      </c>
      <c r="L81" s="32">
        <f>SUM(L82:L88)</f>
        <v>3</v>
      </c>
      <c r="M81" s="32">
        <f>SUM(M82:M88)</f>
        <v>0</v>
      </c>
      <c r="N81" s="32">
        <f>SUM(N82:N88)</f>
        <v>0</v>
      </c>
      <c r="O81" s="32">
        <f>IF((Q81+R81+S81)=SUM(O82:O88),SUM(O82:O88),"`ОШИБКА!`")</f>
        <v>7</v>
      </c>
      <c r="P81" s="32">
        <f>SUM(P82:P88)</f>
        <v>0</v>
      </c>
      <c r="Q81" s="32">
        <f>SUM(Q82:Q88)</f>
        <v>5</v>
      </c>
      <c r="R81" s="32">
        <f>SUM(R82:R88)</f>
        <v>2</v>
      </c>
      <c r="S81" s="32">
        <f>SUM(S82:S88)</f>
        <v>0</v>
      </c>
    </row>
    <row r="82" spans="1:19" s="27" customFormat="1" ht="25.5">
      <c r="A82" s="30" t="s">
        <v>408</v>
      </c>
      <c r="B82" s="440" t="s">
        <v>431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27" customFormat="1" ht="38.25">
      <c r="A83" s="30" t="s">
        <v>409</v>
      </c>
      <c r="B83" s="440" t="s">
        <v>432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27" customFormat="1" ht="38.25">
      <c r="A84" s="30" t="s">
        <v>410</v>
      </c>
      <c r="B84" s="440" t="s">
        <v>433</v>
      </c>
      <c r="C84" s="37">
        <v>1</v>
      </c>
      <c r="D84" s="37"/>
      <c r="E84" s="37">
        <v>1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27" customFormat="1" ht="38.25">
      <c r="A85" s="30" t="s">
        <v>411</v>
      </c>
      <c r="B85" s="440" t="s">
        <v>434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27" customFormat="1" ht="38.25">
      <c r="A86" s="30" t="s">
        <v>412</v>
      </c>
      <c r="B86" s="440" t="s">
        <v>435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27" customFormat="1" ht="38.25">
      <c r="A87" s="30" t="s">
        <v>416</v>
      </c>
      <c r="B87" s="440" t="s">
        <v>436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s="27" customFormat="1" ht="12.75">
      <c r="A88" s="30" t="s">
        <v>413</v>
      </c>
      <c r="B88" s="352" t="s">
        <v>791</v>
      </c>
      <c r="C88" s="37">
        <v>9</v>
      </c>
      <c r="D88" s="37"/>
      <c r="E88" s="37">
        <v>5</v>
      </c>
      <c r="F88" s="37">
        <v>4</v>
      </c>
      <c r="G88" s="37"/>
      <c r="H88" s="37">
        <v>6</v>
      </c>
      <c r="I88" s="37">
        <v>10</v>
      </c>
      <c r="J88" s="37"/>
      <c r="K88" s="37">
        <v>10</v>
      </c>
      <c r="L88" s="37">
        <v>3</v>
      </c>
      <c r="M88" s="37"/>
      <c r="N88" s="37"/>
      <c r="O88" s="37">
        <v>7</v>
      </c>
      <c r="P88" s="37"/>
      <c r="Q88" s="37">
        <v>5</v>
      </c>
      <c r="R88" s="37">
        <v>2</v>
      </c>
      <c r="S88" s="37"/>
    </row>
    <row r="89" spans="1:19" s="27" customFormat="1" ht="25.5">
      <c r="A89" s="30" t="s">
        <v>414</v>
      </c>
      <c r="B89" s="352" t="s">
        <v>704</v>
      </c>
      <c r="C89" s="37">
        <v>9</v>
      </c>
      <c r="D89" s="37"/>
      <c r="E89" s="37">
        <v>5</v>
      </c>
      <c r="F89" s="37">
        <v>4</v>
      </c>
      <c r="G89" s="37"/>
      <c r="H89" s="37">
        <v>5</v>
      </c>
      <c r="I89" s="37">
        <v>9</v>
      </c>
      <c r="J89" s="37"/>
      <c r="K89" s="37">
        <v>9</v>
      </c>
      <c r="L89" s="37">
        <v>3</v>
      </c>
      <c r="M89" s="37"/>
      <c r="N89" s="37"/>
      <c r="O89" s="37">
        <v>7</v>
      </c>
      <c r="P89" s="37"/>
      <c r="Q89" s="37">
        <v>5</v>
      </c>
      <c r="R89" s="37">
        <v>2</v>
      </c>
      <c r="S89" s="37"/>
    </row>
    <row r="90" spans="1:19" s="27" customFormat="1" ht="51">
      <c r="A90" s="39" t="s">
        <v>415</v>
      </c>
      <c r="B90" s="352" t="s">
        <v>768</v>
      </c>
      <c r="C90" s="36"/>
      <c r="D90" s="36"/>
      <c r="E90" s="36"/>
      <c r="F90" s="41"/>
      <c r="G90" s="36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s="27" customFormat="1" ht="56.25" customHeight="1">
      <c r="A91" s="39" t="s">
        <v>707</v>
      </c>
      <c r="B91" s="31" t="s">
        <v>706</v>
      </c>
      <c r="C91" s="33">
        <f>D91+E91+F91</f>
        <v>12</v>
      </c>
      <c r="D91" s="33"/>
      <c r="E91" s="33">
        <v>1</v>
      </c>
      <c r="F91" s="34">
        <v>11</v>
      </c>
      <c r="G91" s="33"/>
      <c r="H91" s="42"/>
      <c r="I91" s="42">
        <v>11</v>
      </c>
      <c r="J91" s="42"/>
      <c r="K91" s="42">
        <v>11</v>
      </c>
      <c r="L91" s="42"/>
      <c r="M91" s="42"/>
      <c r="N91" s="42"/>
      <c r="O91" s="42">
        <f>(Q91+R91+S91)</f>
        <v>1</v>
      </c>
      <c r="P91" s="42">
        <v>1</v>
      </c>
      <c r="Q91" s="42"/>
      <c r="R91" s="42">
        <v>1</v>
      </c>
      <c r="S91" s="42"/>
    </row>
    <row r="92" spans="1:19" s="27" customFormat="1" ht="46.5" customHeight="1">
      <c r="A92" s="30" t="s">
        <v>708</v>
      </c>
      <c r="B92" s="31" t="s">
        <v>308</v>
      </c>
      <c r="C92" s="42">
        <f>D92+E92+F92</f>
        <v>0</v>
      </c>
      <c r="D92" s="42"/>
      <c r="E92" s="42"/>
      <c r="F92" s="42"/>
      <c r="G92" s="42"/>
      <c r="H92" s="42"/>
      <c r="I92" s="42">
        <f>IF((F92+H92)=(J92+K92),(J92+K92),"`ОШ!`")</f>
        <v>0</v>
      </c>
      <c r="J92" s="42"/>
      <c r="K92" s="42"/>
      <c r="L92" s="42"/>
      <c r="M92" s="42"/>
      <c r="N92" s="42"/>
      <c r="O92" s="42">
        <f>(Q92+R92+S92)</f>
        <v>0</v>
      </c>
      <c r="P92" s="42"/>
      <c r="Q92" s="42"/>
      <c r="R92" s="42"/>
      <c r="S92" s="32"/>
    </row>
    <row r="93" spans="1:19" s="27" customFormat="1" ht="48.75" customHeight="1">
      <c r="A93" s="30" t="s">
        <v>709</v>
      </c>
      <c r="B93" s="48" t="s">
        <v>716</v>
      </c>
      <c r="C93" s="42">
        <f>D93+E93+F93</f>
        <v>1</v>
      </c>
      <c r="D93" s="42"/>
      <c r="E93" s="42">
        <v>1</v>
      </c>
      <c r="F93" s="42"/>
      <c r="G93" s="42"/>
      <c r="H93" s="42"/>
      <c r="I93" s="42">
        <f>IF((F93+H93)=(J93+K93),(J93+K93),"`ОШ!`")</f>
        <v>0</v>
      </c>
      <c r="J93" s="42"/>
      <c r="K93" s="42"/>
      <c r="L93" s="42"/>
      <c r="M93" s="42"/>
      <c r="N93" s="42"/>
      <c r="O93" s="42">
        <f>(Q93+R93+S93)</f>
        <v>0</v>
      </c>
      <c r="P93" s="42"/>
      <c r="Q93" s="42"/>
      <c r="R93" s="42"/>
      <c r="S93" s="32"/>
    </row>
    <row r="94" spans="1:19" s="27" customFormat="1" ht="49.5" customHeight="1">
      <c r="A94" s="30" t="s">
        <v>710</v>
      </c>
      <c r="B94" s="31" t="s">
        <v>792</v>
      </c>
      <c r="C94" s="33" t="s">
        <v>644</v>
      </c>
      <c r="D94" s="33" t="s">
        <v>644</v>
      </c>
      <c r="E94" s="33" t="s">
        <v>644</v>
      </c>
      <c r="F94" s="33" t="s">
        <v>644</v>
      </c>
      <c r="G94" s="33" t="s">
        <v>644</v>
      </c>
      <c r="H94" s="42"/>
      <c r="I94" s="42">
        <f>IF(H94=(J94+K94),(J94+K94),"`ОШ!`")</f>
        <v>0</v>
      </c>
      <c r="J94" s="42"/>
      <c r="K94" s="42"/>
      <c r="L94" s="42"/>
      <c r="M94" s="42"/>
      <c r="N94" s="33" t="s">
        <v>644</v>
      </c>
      <c r="O94" s="42">
        <f>(Q94+R94+S94)</f>
        <v>0</v>
      </c>
      <c r="P94" s="42"/>
      <c r="Q94" s="42"/>
      <c r="R94" s="42"/>
      <c r="S94" s="32"/>
    </row>
    <row r="95" spans="1:19" s="27" customFormat="1" ht="27" customHeight="1">
      <c r="A95" s="30"/>
      <c r="B95" s="459" t="s">
        <v>704</v>
      </c>
      <c r="C95" s="460" t="s">
        <v>644</v>
      </c>
      <c r="D95" s="460" t="s">
        <v>644</v>
      </c>
      <c r="E95" s="460" t="s">
        <v>644</v>
      </c>
      <c r="F95" s="460" t="s">
        <v>644</v>
      </c>
      <c r="G95" s="460" t="s">
        <v>644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s="27" customFormat="1" ht="166.5" customHeight="1">
      <c r="A96" s="30" t="s">
        <v>711</v>
      </c>
      <c r="B96" s="31" t="s">
        <v>290</v>
      </c>
      <c r="C96" s="32">
        <f>E96+F96</f>
        <v>0</v>
      </c>
      <c r="D96" s="33" t="s">
        <v>644</v>
      </c>
      <c r="E96" s="42"/>
      <c r="F96" s="42"/>
      <c r="G96" s="33" t="s">
        <v>644</v>
      </c>
      <c r="H96" s="33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1:19" s="27" customFormat="1" ht="89.25" customHeight="1">
      <c r="A97" s="30" t="s">
        <v>712</v>
      </c>
      <c r="B97" s="31" t="s">
        <v>713</v>
      </c>
      <c r="C97" s="42">
        <f>E97+F97</f>
        <v>0</v>
      </c>
      <c r="D97" s="33" t="s">
        <v>644</v>
      </c>
      <c r="E97" s="42"/>
      <c r="F97" s="42"/>
      <c r="G97" s="33" t="s">
        <v>644</v>
      </c>
      <c r="H97" s="42"/>
      <c r="I97" s="42">
        <f>IF((F97+H97)=(J97+K97),(J97+K97),"`ОШ!`")</f>
        <v>0</v>
      </c>
      <c r="J97" s="42"/>
      <c r="K97" s="42"/>
      <c r="L97" s="42"/>
      <c r="M97" s="42"/>
      <c r="N97" s="33"/>
      <c r="O97" s="42">
        <f>(Q97+R97+S97)</f>
        <v>0</v>
      </c>
      <c r="P97" s="42"/>
      <c r="Q97" s="42"/>
      <c r="R97" s="42"/>
      <c r="S97" s="32"/>
    </row>
    <row r="98" spans="1:19" s="27" customFormat="1" ht="19.5" customHeight="1">
      <c r="A98" s="28"/>
      <c r="B98" s="43" t="s">
        <v>714</v>
      </c>
      <c r="C98" s="44">
        <f>C8+C23+C38+C50+C58+C74+C81+C91+C92+C93+C96+C97</f>
        <v>187</v>
      </c>
      <c r="D98" s="44">
        <f>D58+D74+D81+D91+D92+D93</f>
        <v>0</v>
      </c>
      <c r="E98" s="44">
        <f>E8+E23+E38+E50+E58+E74+E81+E91+E92+E93+E96+E97</f>
        <v>144</v>
      </c>
      <c r="F98" s="44">
        <f>F8+F23+F38+F50+F58+F74+F81+F91+F92+F93+F96+F97</f>
        <v>40</v>
      </c>
      <c r="G98" s="44">
        <f>G58+G74+G81+G91+G92+G93</f>
        <v>0</v>
      </c>
      <c r="H98" s="44">
        <f aca="true" t="shared" si="0" ref="H98:M98">H8+H23+H38+H50+H58+H74+H81+H91+H92+H93+H94+H96+H97</f>
        <v>16</v>
      </c>
      <c r="I98" s="44">
        <f t="shared" si="0"/>
        <v>56</v>
      </c>
      <c r="J98" s="44">
        <f t="shared" si="0"/>
        <v>6</v>
      </c>
      <c r="K98" s="44">
        <f t="shared" si="0"/>
        <v>50</v>
      </c>
      <c r="L98" s="44">
        <f t="shared" si="0"/>
        <v>7</v>
      </c>
      <c r="M98" s="44">
        <f t="shared" si="0"/>
        <v>0</v>
      </c>
      <c r="N98" s="44">
        <f>N58+N74+N81+N91+N92+N93+N96+N97</f>
        <v>0</v>
      </c>
      <c r="O98" s="44">
        <f>O8+O23+O38+O50+O58+O74+O81+O91+O92+O93+O94+O96+O97</f>
        <v>26</v>
      </c>
      <c r="P98" s="44">
        <f>P8+P23+P38+P50+P58+P74+P81+P91+P92+P93+P94+P96+P97</f>
        <v>4</v>
      </c>
      <c r="Q98" s="44">
        <f>Q8+Q23+Q38+Q50+Q58+Q74+Q81+Q91+Q92+Q93+Q94+Q96+Q97</f>
        <v>14</v>
      </c>
      <c r="R98" s="44">
        <f>R8+R23+R38+R50+R58+R74+R81+R91+R92+R93+R94+R96+R97</f>
        <v>12</v>
      </c>
      <c r="S98" s="44">
        <f>S8+S23+S38+S50+S58+S74+S81+S91+S92+S93+S94+S96+S97</f>
        <v>0</v>
      </c>
    </row>
    <row r="99" spans="1:19" s="27" customFormat="1" ht="19.5" customHeight="1">
      <c r="A99" s="4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1:19" s="27" customFormat="1" ht="19.5" customHeight="1">
      <c r="A100" s="45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2:7" s="4" customFormat="1" ht="15.75">
      <c r="B101" s="4" t="s">
        <v>578</v>
      </c>
      <c r="G101" s="4" t="s">
        <v>579</v>
      </c>
    </row>
    <row r="102" s="4" customFormat="1" ht="11.25" customHeight="1"/>
    <row r="103" spans="2:6" s="4" customFormat="1" ht="15.75">
      <c r="B103" s="473" t="s">
        <v>563</v>
      </c>
      <c r="C103" s="473"/>
      <c r="D103" s="473"/>
      <c r="E103" s="473"/>
      <c r="F103" s="473"/>
    </row>
    <row r="104" s="4" customFormat="1" ht="15.75"/>
    <row r="105" spans="2:17" s="4" customFormat="1" ht="15.75">
      <c r="B105" s="4" t="s">
        <v>593</v>
      </c>
      <c r="Q105" s="4" t="s">
        <v>715</v>
      </c>
    </row>
    <row r="106" spans="1:19" s="1" customFormat="1" ht="18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" customFormat="1" ht="24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" customFormat="1" ht="18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1" customFormat="1" ht="21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27" customFormat="1" ht="25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</sheetData>
  <sheetProtection/>
  <mergeCells count="20">
    <mergeCell ref="A5:A6"/>
    <mergeCell ref="B5:B6"/>
    <mergeCell ref="I5:I6"/>
    <mergeCell ref="O5:O6"/>
    <mergeCell ref="G5:G6"/>
    <mergeCell ref="S5:S6"/>
    <mergeCell ref="L5:M5"/>
    <mergeCell ref="J5:J6"/>
    <mergeCell ref="K5:K6"/>
    <mergeCell ref="P5:Q5"/>
    <mergeCell ref="A1:C1"/>
    <mergeCell ref="C5:C6"/>
    <mergeCell ref="D5:F5"/>
    <mergeCell ref="B103:F103"/>
    <mergeCell ref="A2:R2"/>
    <mergeCell ref="A3:R3"/>
    <mergeCell ref="A4:S4"/>
    <mergeCell ref="R5:R6"/>
    <mergeCell ref="H5:H6"/>
    <mergeCell ref="N5:N6"/>
  </mergeCells>
  <printOptions horizontalCentered="1"/>
  <pageMargins left="0" right="0" top="0.7874015748031497" bottom="0.5905511811023623" header="0.4724409448818898" footer="0.3937007874015748"/>
  <pageSetup firstPageNumber="3" useFirstPageNumber="1" orientation="landscape" paperSize="9" scale="90" r:id="rId1"/>
  <headerFooter scaleWithDoc="0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68"/>
  <sheetViews>
    <sheetView showZeros="0" zoomScalePageLayoutView="0" workbookViewId="0" topLeftCell="A49">
      <selection activeCell="C36" sqref="C36"/>
    </sheetView>
  </sheetViews>
  <sheetFormatPr defaultColWidth="9.00390625" defaultRowHeight="12.75"/>
  <cols>
    <col min="1" max="1" width="4.75390625" style="72" customWidth="1"/>
    <col min="2" max="2" width="30.875" style="89" customWidth="1"/>
    <col min="3" max="3" width="16.875" style="72" customWidth="1"/>
    <col min="4" max="4" width="13.00390625" style="72" customWidth="1"/>
    <col min="5" max="5" width="12.75390625" style="72" customWidth="1"/>
    <col min="6" max="6" width="12.25390625" style="72" customWidth="1"/>
    <col min="7" max="7" width="12.75390625" style="72" customWidth="1"/>
    <col min="8" max="8" width="16.25390625" style="72" customWidth="1"/>
    <col min="9" max="16384" width="9.125" style="72" customWidth="1"/>
  </cols>
  <sheetData>
    <row r="1" spans="1:8" ht="13.5" customHeight="1">
      <c r="A1" s="565" t="s">
        <v>17</v>
      </c>
      <c r="B1" s="565"/>
      <c r="C1" s="565"/>
      <c r="D1" s="368"/>
      <c r="E1" s="368"/>
      <c r="F1" s="368"/>
      <c r="G1" s="368"/>
      <c r="H1" s="368"/>
    </row>
    <row r="2" spans="1:8" s="73" customFormat="1" ht="12.75">
      <c r="A2" s="554" t="s">
        <v>825</v>
      </c>
      <c r="B2" s="554"/>
      <c r="C2" s="554"/>
      <c r="D2" s="554"/>
      <c r="E2" s="554"/>
      <c r="F2" s="554"/>
      <c r="G2" s="554"/>
      <c r="H2" s="554"/>
    </row>
    <row r="3" spans="1:8" s="73" customFormat="1" ht="12.75">
      <c r="A3" s="554" t="s">
        <v>823</v>
      </c>
      <c r="B3" s="554"/>
      <c r="C3" s="554"/>
      <c r="D3" s="554"/>
      <c r="E3" s="554"/>
      <c r="F3" s="554"/>
      <c r="G3" s="554"/>
      <c r="H3" s="554"/>
    </row>
    <row r="4" spans="1:8" s="73" customFormat="1" ht="44.25" customHeight="1">
      <c r="A4" s="566" t="s">
        <v>818</v>
      </c>
      <c r="B4" s="567"/>
      <c r="C4" s="567"/>
      <c r="D4" s="567"/>
      <c r="E4" s="567"/>
      <c r="F4" s="567"/>
      <c r="G4" s="567"/>
      <c r="H4" s="567"/>
    </row>
    <row r="5" spans="1:8" s="74" customFormat="1" ht="27" customHeight="1">
      <c r="A5" s="575" t="s">
        <v>626</v>
      </c>
      <c r="B5" s="575" t="s">
        <v>794</v>
      </c>
      <c r="C5" s="579" t="s">
        <v>6</v>
      </c>
      <c r="D5" s="579" t="s">
        <v>7</v>
      </c>
      <c r="E5" s="579"/>
      <c r="F5" s="579" t="s">
        <v>8</v>
      </c>
      <c r="G5" s="579"/>
      <c r="H5" s="579" t="s">
        <v>9</v>
      </c>
    </row>
    <row r="6" spans="1:8" s="74" customFormat="1" ht="59.25" customHeight="1">
      <c r="A6" s="575"/>
      <c r="B6" s="575"/>
      <c r="C6" s="579"/>
      <c r="D6" s="382" t="s">
        <v>10</v>
      </c>
      <c r="E6" s="382" t="s">
        <v>11</v>
      </c>
      <c r="F6" s="382" t="s">
        <v>12</v>
      </c>
      <c r="G6" s="382" t="s">
        <v>13</v>
      </c>
      <c r="H6" s="579"/>
    </row>
    <row r="7" spans="1:8" s="75" customFormat="1" ht="12.75">
      <c r="A7" s="379"/>
      <c r="B7" s="380" t="s">
        <v>575</v>
      </c>
      <c r="C7" s="381">
        <v>1</v>
      </c>
      <c r="D7" s="381">
        <v>2</v>
      </c>
      <c r="E7" s="381">
        <v>3</v>
      </c>
      <c r="F7" s="381">
        <v>4</v>
      </c>
      <c r="G7" s="381">
        <v>5</v>
      </c>
      <c r="H7" s="381">
        <v>6</v>
      </c>
    </row>
    <row r="8" spans="1:8" s="74" customFormat="1" ht="69" customHeight="1">
      <c r="A8" s="76" t="s">
        <v>642</v>
      </c>
      <c r="B8" s="77" t="s">
        <v>643</v>
      </c>
      <c r="C8" s="91">
        <f>IF((E8+G8+H8)=SUM(C9:C10),SUM(C9:C10),"`ОШ!`")</f>
        <v>0</v>
      </c>
      <c r="D8" s="91">
        <f>D9+D10</f>
        <v>0</v>
      </c>
      <c r="E8" s="91">
        <f>E9+E10</f>
        <v>0</v>
      </c>
      <c r="F8" s="91">
        <f>F9+F10</f>
        <v>0</v>
      </c>
      <c r="G8" s="91">
        <f>G9+G10</f>
        <v>0</v>
      </c>
      <c r="H8" s="91">
        <f>H9+H10</f>
        <v>0</v>
      </c>
    </row>
    <row r="9" spans="1:8" s="73" customFormat="1" ht="18.75" customHeight="1">
      <c r="A9" s="559" t="s">
        <v>737</v>
      </c>
      <c r="B9" s="560"/>
      <c r="C9" s="79"/>
      <c r="D9" s="79"/>
      <c r="E9" s="79"/>
      <c r="F9" s="79"/>
      <c r="G9" s="79"/>
      <c r="H9" s="79"/>
    </row>
    <row r="10" spans="1:8" s="73" customFormat="1" ht="18" customHeight="1">
      <c r="A10" s="559" t="s">
        <v>736</v>
      </c>
      <c r="B10" s="560"/>
      <c r="C10" s="79"/>
      <c r="D10" s="79"/>
      <c r="E10" s="79"/>
      <c r="F10" s="79"/>
      <c r="G10" s="79"/>
      <c r="H10" s="79"/>
    </row>
    <row r="11" spans="1:8" s="73" customFormat="1" ht="37.5" customHeight="1">
      <c r="A11" s="559" t="s">
        <v>358</v>
      </c>
      <c r="B11" s="560"/>
      <c r="C11" s="79"/>
      <c r="D11" s="79"/>
      <c r="E11" s="79"/>
      <c r="F11" s="79"/>
      <c r="G11" s="79"/>
      <c r="H11" s="79"/>
    </row>
    <row r="12" spans="1:8" s="73" customFormat="1" ht="57.75" customHeight="1">
      <c r="A12" s="76" t="s">
        <v>658</v>
      </c>
      <c r="B12" s="438" t="s">
        <v>354</v>
      </c>
      <c r="C12" s="91">
        <f>IF((E12+G12+H12)=SUM(C13:C14),SUM(C13:C14),"`ОШ!`")</f>
        <v>0</v>
      </c>
      <c r="D12" s="91">
        <f>D13+D14</f>
        <v>0</v>
      </c>
      <c r="E12" s="91">
        <f>E13+E14</f>
        <v>0</v>
      </c>
      <c r="F12" s="91">
        <f>F13+F14</f>
        <v>0</v>
      </c>
      <c r="G12" s="91">
        <f>G13+G14</f>
        <v>0</v>
      </c>
      <c r="H12" s="91">
        <f>H13+H14</f>
        <v>0</v>
      </c>
    </row>
    <row r="13" spans="1:8" s="73" customFormat="1" ht="19.5" customHeight="1">
      <c r="A13" s="559" t="s">
        <v>737</v>
      </c>
      <c r="B13" s="560"/>
      <c r="C13" s="79"/>
      <c r="D13" s="79"/>
      <c r="E13" s="79"/>
      <c r="F13" s="79"/>
      <c r="G13" s="79"/>
      <c r="H13" s="79"/>
    </row>
    <row r="14" spans="1:8" s="73" customFormat="1" ht="18.75" customHeight="1">
      <c r="A14" s="559" t="s">
        <v>736</v>
      </c>
      <c r="B14" s="560"/>
      <c r="C14" s="79"/>
      <c r="D14" s="79"/>
      <c r="E14" s="79"/>
      <c r="F14" s="79"/>
      <c r="G14" s="79"/>
      <c r="H14" s="79"/>
    </row>
    <row r="15" spans="1:8" s="73" customFormat="1" ht="40.5" customHeight="1">
      <c r="A15" s="559" t="s">
        <v>358</v>
      </c>
      <c r="B15" s="560"/>
      <c r="C15" s="79"/>
      <c r="D15" s="79"/>
      <c r="E15" s="79"/>
      <c r="F15" s="79"/>
      <c r="G15" s="79"/>
      <c r="H15" s="79"/>
    </row>
    <row r="16" spans="1:8" s="73" customFormat="1" ht="55.5" customHeight="1">
      <c r="A16" s="76" t="s">
        <v>672</v>
      </c>
      <c r="B16" s="438" t="s">
        <v>355</v>
      </c>
      <c r="C16" s="91">
        <f>IF((E16+G16+H16)=SUM(C17:C18),SUM(C17:C18),"`ОШ!`")</f>
        <v>0</v>
      </c>
      <c r="D16" s="91">
        <f>D17+D18</f>
        <v>0</v>
      </c>
      <c r="E16" s="91">
        <f>E17+E18</f>
        <v>0</v>
      </c>
      <c r="F16" s="91">
        <f>F17+F18</f>
        <v>0</v>
      </c>
      <c r="G16" s="91">
        <f>G17+G18</f>
        <v>0</v>
      </c>
      <c r="H16" s="91">
        <f>H17+H18</f>
        <v>0</v>
      </c>
    </row>
    <row r="17" spans="1:8" s="73" customFormat="1" ht="18.75" customHeight="1">
      <c r="A17" s="559" t="s">
        <v>737</v>
      </c>
      <c r="B17" s="560"/>
      <c r="C17" s="79"/>
      <c r="D17" s="79"/>
      <c r="E17" s="79"/>
      <c r="F17" s="79"/>
      <c r="G17" s="79"/>
      <c r="H17" s="79"/>
    </row>
    <row r="18" spans="1:8" s="73" customFormat="1" ht="18.75" customHeight="1">
      <c r="A18" s="559" t="s">
        <v>736</v>
      </c>
      <c r="B18" s="560"/>
      <c r="C18" s="79"/>
      <c r="D18" s="79"/>
      <c r="E18" s="79"/>
      <c r="F18" s="79"/>
      <c r="G18" s="79"/>
      <c r="H18" s="79"/>
    </row>
    <row r="19" spans="1:8" s="73" customFormat="1" ht="40.5" customHeight="1">
      <c r="A19" s="559" t="s">
        <v>358</v>
      </c>
      <c r="B19" s="560"/>
      <c r="C19" s="79"/>
      <c r="D19" s="79"/>
      <c r="E19" s="79"/>
      <c r="F19" s="79"/>
      <c r="G19" s="79"/>
      <c r="H19" s="79"/>
    </row>
    <row r="20" spans="1:8" s="73" customFormat="1" ht="59.25" customHeight="1">
      <c r="A20" s="76" t="s">
        <v>681</v>
      </c>
      <c r="B20" s="77" t="s">
        <v>673</v>
      </c>
      <c r="C20" s="91">
        <f>IF((E20+G20+H20)=SUM(C21:C22),SUM(C21:C22),"`ОШ!`")</f>
        <v>0</v>
      </c>
      <c r="D20" s="91">
        <f>D21+D22</f>
        <v>0</v>
      </c>
      <c r="E20" s="91">
        <f>E21+E22</f>
        <v>0</v>
      </c>
      <c r="F20" s="91">
        <f>F21+F22</f>
        <v>0</v>
      </c>
      <c r="G20" s="91">
        <f>G21+G22</f>
        <v>0</v>
      </c>
      <c r="H20" s="91">
        <f>H21+H22</f>
        <v>0</v>
      </c>
    </row>
    <row r="21" spans="1:8" s="73" customFormat="1" ht="18.75" customHeight="1">
      <c r="A21" s="559" t="s">
        <v>737</v>
      </c>
      <c r="B21" s="560"/>
      <c r="C21" s="79"/>
      <c r="D21" s="79"/>
      <c r="E21" s="79"/>
      <c r="F21" s="79"/>
      <c r="G21" s="79"/>
      <c r="H21" s="79"/>
    </row>
    <row r="22" spans="1:8" s="73" customFormat="1" ht="19.5" customHeight="1">
      <c r="A22" s="559" t="s">
        <v>736</v>
      </c>
      <c r="B22" s="560"/>
      <c r="C22" s="79"/>
      <c r="D22" s="79"/>
      <c r="E22" s="79"/>
      <c r="F22" s="79"/>
      <c r="G22" s="79"/>
      <c r="H22" s="79"/>
    </row>
    <row r="23" spans="1:8" s="73" customFormat="1" ht="43.5" customHeight="1">
      <c r="A23" s="559" t="s">
        <v>358</v>
      </c>
      <c r="B23" s="560"/>
      <c r="C23" s="79"/>
      <c r="D23" s="79"/>
      <c r="E23" s="79"/>
      <c r="F23" s="79"/>
      <c r="G23" s="79"/>
      <c r="H23" s="79"/>
    </row>
    <row r="24" spans="1:8" s="73" customFormat="1" ht="124.5" customHeight="1">
      <c r="A24" s="76" t="s">
        <v>689</v>
      </c>
      <c r="B24" s="439" t="s">
        <v>421</v>
      </c>
      <c r="C24" s="91">
        <f>IF((E24+G24+H24)=SUM(C25:C26),SUM(C25:C26),"`ОШ!`")</f>
        <v>0</v>
      </c>
      <c r="D24" s="91">
        <f>D25+D26</f>
        <v>0</v>
      </c>
      <c r="E24" s="91">
        <f>E25+E26</f>
        <v>0</v>
      </c>
      <c r="F24" s="91">
        <f>F25+F26</f>
        <v>0</v>
      </c>
      <c r="G24" s="91">
        <f>G25+G26</f>
        <v>0</v>
      </c>
      <c r="H24" s="91">
        <f>H25+H26</f>
        <v>0</v>
      </c>
    </row>
    <row r="25" spans="1:8" s="73" customFormat="1" ht="17.25" customHeight="1">
      <c r="A25" s="559" t="s">
        <v>737</v>
      </c>
      <c r="B25" s="560"/>
      <c r="C25" s="79"/>
      <c r="D25" s="79"/>
      <c r="E25" s="79"/>
      <c r="F25" s="79"/>
      <c r="G25" s="79"/>
      <c r="H25" s="79"/>
    </row>
    <row r="26" spans="1:8" s="73" customFormat="1" ht="18" customHeight="1">
      <c r="A26" s="559" t="s">
        <v>736</v>
      </c>
      <c r="B26" s="560"/>
      <c r="C26" s="79"/>
      <c r="D26" s="79"/>
      <c r="E26" s="79"/>
      <c r="F26" s="79"/>
      <c r="G26" s="79"/>
      <c r="H26" s="79"/>
    </row>
    <row r="27" spans="1:8" s="73" customFormat="1" ht="86.25" customHeight="1">
      <c r="A27" s="76" t="s">
        <v>697</v>
      </c>
      <c r="B27" s="77" t="s">
        <v>0</v>
      </c>
      <c r="C27" s="91">
        <f>IF((E27+G27+H27)=SUM(C28:C29),SUM(C28:C29),"`ОШ!`")</f>
        <v>0</v>
      </c>
      <c r="D27" s="91">
        <f>D28+D29</f>
        <v>0</v>
      </c>
      <c r="E27" s="91">
        <f>E28+E29</f>
        <v>0</v>
      </c>
      <c r="F27" s="91">
        <f>F28+F29</f>
        <v>0</v>
      </c>
      <c r="G27" s="91">
        <f>G28+G29</f>
        <v>0</v>
      </c>
      <c r="H27" s="91">
        <f>H28+H29</f>
        <v>0</v>
      </c>
    </row>
    <row r="28" spans="1:8" s="73" customFormat="1" ht="17.25" customHeight="1">
      <c r="A28" s="559" t="s">
        <v>737</v>
      </c>
      <c r="B28" s="560"/>
      <c r="C28" s="79"/>
      <c r="D28" s="79"/>
      <c r="E28" s="79"/>
      <c r="F28" s="79"/>
      <c r="G28" s="79"/>
      <c r="H28" s="79"/>
    </row>
    <row r="29" spans="1:8" s="73" customFormat="1" ht="17.25" customHeight="1">
      <c r="A29" s="559" t="s">
        <v>736</v>
      </c>
      <c r="B29" s="560"/>
      <c r="C29" s="79"/>
      <c r="D29" s="79"/>
      <c r="E29" s="79"/>
      <c r="F29" s="79"/>
      <c r="G29" s="79"/>
      <c r="H29" s="79"/>
    </row>
    <row r="30" spans="1:8" s="73" customFormat="1" ht="42" customHeight="1">
      <c r="A30" s="559" t="s">
        <v>358</v>
      </c>
      <c r="B30" s="560"/>
      <c r="C30" s="79"/>
      <c r="D30" s="79"/>
      <c r="E30" s="79"/>
      <c r="F30" s="79"/>
      <c r="G30" s="79"/>
      <c r="H30" s="79"/>
    </row>
    <row r="31" spans="1:8" s="73" customFormat="1" ht="56.25" customHeight="1">
      <c r="A31" s="76" t="s">
        <v>705</v>
      </c>
      <c r="B31" s="439" t="s">
        <v>422</v>
      </c>
      <c r="C31" s="91">
        <f>IF((E31+G31+H31)=SUM(C32:C33),SUM(C32:C33),"`ОШ!`")</f>
        <v>1</v>
      </c>
      <c r="D31" s="91">
        <f>D32+D33</f>
        <v>0</v>
      </c>
      <c r="E31" s="91">
        <f>E32+E33</f>
        <v>0</v>
      </c>
      <c r="F31" s="91">
        <f>F32+F33</f>
        <v>0</v>
      </c>
      <c r="G31" s="91">
        <f>G32+G33</f>
        <v>0</v>
      </c>
      <c r="H31" s="91">
        <f>H32+H33</f>
        <v>1</v>
      </c>
    </row>
    <row r="32" spans="1:8" s="73" customFormat="1" ht="17.25" customHeight="1">
      <c r="A32" s="559" t="s">
        <v>737</v>
      </c>
      <c r="B32" s="560"/>
      <c r="C32" s="79"/>
      <c r="D32" s="79"/>
      <c r="E32" s="79"/>
      <c r="F32" s="79"/>
      <c r="G32" s="79"/>
      <c r="H32" s="79"/>
    </row>
    <row r="33" spans="1:8" s="73" customFormat="1" ht="18" customHeight="1">
      <c r="A33" s="559" t="s">
        <v>736</v>
      </c>
      <c r="B33" s="560"/>
      <c r="C33" s="79">
        <v>1</v>
      </c>
      <c r="D33" s="79"/>
      <c r="E33" s="79"/>
      <c r="F33" s="79"/>
      <c r="G33" s="79"/>
      <c r="H33" s="79">
        <v>1</v>
      </c>
    </row>
    <row r="34" spans="1:8" s="73" customFormat="1" ht="41.25" customHeight="1">
      <c r="A34" s="559" t="s">
        <v>358</v>
      </c>
      <c r="B34" s="560"/>
      <c r="C34" s="79"/>
      <c r="D34" s="79"/>
      <c r="E34" s="79"/>
      <c r="F34" s="79"/>
      <c r="G34" s="79"/>
      <c r="H34" s="79"/>
    </row>
    <row r="35" spans="1:8" s="82" customFormat="1" ht="32.25" customHeight="1">
      <c r="A35" s="561" t="s">
        <v>356</v>
      </c>
      <c r="B35" s="562"/>
      <c r="C35" s="81">
        <v>1</v>
      </c>
      <c r="D35" s="81"/>
      <c r="E35" s="81"/>
      <c r="F35" s="81"/>
      <c r="G35" s="81"/>
      <c r="H35" s="81">
        <v>1</v>
      </c>
    </row>
    <row r="36" spans="1:8" s="82" customFormat="1" ht="77.25" customHeight="1">
      <c r="A36" s="76" t="s">
        <v>707</v>
      </c>
      <c r="B36" s="83" t="s">
        <v>1</v>
      </c>
      <c r="C36" s="91">
        <f>IF((E36+G36+H36)=SUM(C37:C38),SUM(C37:C38),"`ОШ!`")</f>
        <v>0</v>
      </c>
      <c r="D36" s="91">
        <f>D37+D38</f>
        <v>0</v>
      </c>
      <c r="E36" s="91">
        <f>E37+E38</f>
        <v>0</v>
      </c>
      <c r="F36" s="91">
        <f>F37+F38</f>
        <v>0</v>
      </c>
      <c r="G36" s="91">
        <f>G37+G38</f>
        <v>0</v>
      </c>
      <c r="H36" s="91">
        <f>H37+H38</f>
        <v>0</v>
      </c>
    </row>
    <row r="37" spans="1:8" s="82" customFormat="1" ht="16.5" customHeight="1">
      <c r="A37" s="559" t="s">
        <v>737</v>
      </c>
      <c r="B37" s="560"/>
      <c r="C37" s="81"/>
      <c r="D37" s="81"/>
      <c r="E37" s="81"/>
      <c r="F37" s="81"/>
      <c r="G37" s="81"/>
      <c r="H37" s="81"/>
    </row>
    <row r="38" spans="1:8" s="82" customFormat="1" ht="17.25" customHeight="1">
      <c r="A38" s="559" t="s">
        <v>736</v>
      </c>
      <c r="B38" s="560"/>
      <c r="C38" s="81"/>
      <c r="D38" s="81"/>
      <c r="E38" s="81"/>
      <c r="F38" s="81"/>
      <c r="G38" s="81"/>
      <c r="H38" s="81"/>
    </row>
    <row r="39" spans="1:8" ht="48" customHeight="1">
      <c r="A39" s="76" t="s">
        <v>708</v>
      </c>
      <c r="B39" s="455" t="s">
        <v>308</v>
      </c>
      <c r="C39" s="91">
        <f>E39+G39+H39</f>
        <v>0</v>
      </c>
      <c r="D39" s="91"/>
      <c r="E39" s="91"/>
      <c r="F39" s="91"/>
      <c r="G39" s="91"/>
      <c r="H39" s="91"/>
    </row>
    <row r="40" spans="1:8" ht="74.25" customHeight="1">
      <c r="A40" s="76" t="s">
        <v>709</v>
      </c>
      <c r="B40" s="77" t="s">
        <v>2</v>
      </c>
      <c r="C40" s="91">
        <f>IF((E40+G40+H40)=SUM(C41:C42),SUM(C41:C42),"`ОШ!`")</f>
        <v>0</v>
      </c>
      <c r="D40" s="91">
        <f>D41+D42</f>
        <v>0</v>
      </c>
      <c r="E40" s="91">
        <f>E41+E42</f>
        <v>0</v>
      </c>
      <c r="F40" s="91">
        <f>F41+F42</f>
        <v>0</v>
      </c>
      <c r="G40" s="91">
        <f>G41+G42</f>
        <v>0</v>
      </c>
      <c r="H40" s="91">
        <f>H41+H42</f>
        <v>0</v>
      </c>
    </row>
    <row r="41" spans="1:8" s="73" customFormat="1" ht="17.25" customHeight="1">
      <c r="A41" s="559" t="s">
        <v>737</v>
      </c>
      <c r="B41" s="560"/>
      <c r="C41" s="79"/>
      <c r="D41" s="79"/>
      <c r="E41" s="79"/>
      <c r="F41" s="79"/>
      <c r="G41" s="79"/>
      <c r="H41" s="79"/>
    </row>
    <row r="42" spans="1:8" ht="16.5" customHeight="1">
      <c r="A42" s="559" t="s">
        <v>736</v>
      </c>
      <c r="B42" s="560"/>
      <c r="C42" s="85"/>
      <c r="D42" s="85"/>
      <c r="E42" s="85"/>
      <c r="F42" s="85"/>
      <c r="G42" s="85"/>
      <c r="H42" s="85"/>
    </row>
    <row r="43" spans="1:8" ht="66" customHeight="1">
      <c r="A43" s="76" t="s">
        <v>710</v>
      </c>
      <c r="B43" s="77" t="s">
        <v>3</v>
      </c>
      <c r="C43" s="91">
        <f>IF((E43+G43+H43)=SUM(C44:C45),SUM(C44:C45),"`ОШ!`")</f>
        <v>0</v>
      </c>
      <c r="D43" s="91">
        <f>D44+D45</f>
        <v>0</v>
      </c>
      <c r="E43" s="91">
        <f>E44+E45</f>
        <v>0</v>
      </c>
      <c r="F43" s="91">
        <f>F44+F45</f>
        <v>0</v>
      </c>
      <c r="G43" s="91">
        <f>G44+G45</f>
        <v>0</v>
      </c>
      <c r="H43" s="91">
        <f>H44+H45</f>
        <v>0</v>
      </c>
    </row>
    <row r="44" spans="1:8" s="73" customFormat="1" ht="17.25" customHeight="1">
      <c r="A44" s="559" t="s">
        <v>737</v>
      </c>
      <c r="B44" s="560"/>
      <c r="C44" s="79"/>
      <c r="D44" s="79"/>
      <c r="E44" s="79"/>
      <c r="F44" s="79"/>
      <c r="G44" s="79"/>
      <c r="H44" s="79"/>
    </row>
    <row r="45" spans="1:8" ht="17.25" customHeight="1">
      <c r="A45" s="559" t="s">
        <v>736</v>
      </c>
      <c r="B45" s="560"/>
      <c r="C45" s="85"/>
      <c r="D45" s="85"/>
      <c r="E45" s="85"/>
      <c r="F45" s="85"/>
      <c r="G45" s="85"/>
      <c r="H45" s="85"/>
    </row>
    <row r="46" spans="1:8" s="73" customFormat="1" ht="42.75" customHeight="1">
      <c r="A46" s="559" t="s">
        <v>358</v>
      </c>
      <c r="B46" s="560"/>
      <c r="C46" s="86"/>
      <c r="D46" s="86"/>
      <c r="E46" s="86"/>
      <c r="F46" s="86"/>
      <c r="G46" s="86"/>
      <c r="H46" s="86"/>
    </row>
    <row r="47" spans="1:8" s="73" customFormat="1" ht="33" customHeight="1">
      <c r="A47" s="571" t="s">
        <v>356</v>
      </c>
      <c r="B47" s="572"/>
      <c r="C47" s="86"/>
      <c r="D47" s="86"/>
      <c r="E47" s="86"/>
      <c r="F47" s="86"/>
      <c r="G47" s="86"/>
      <c r="H47" s="86"/>
    </row>
    <row r="48" spans="1:8" s="87" customFormat="1" ht="165.75" customHeight="1">
      <c r="A48" s="76" t="s">
        <v>711</v>
      </c>
      <c r="B48" s="77" t="s">
        <v>357</v>
      </c>
      <c r="C48" s="91">
        <f>IF((E48+G48+H48)=SUM(C49:C50),SUM(C49:C50),"`ОШ!`")</f>
        <v>0</v>
      </c>
      <c r="D48" s="91">
        <f>D49+D50</f>
        <v>0</v>
      </c>
      <c r="E48" s="91">
        <f>E49+E50</f>
        <v>0</v>
      </c>
      <c r="F48" s="91">
        <f>F49+F50</f>
        <v>0</v>
      </c>
      <c r="G48" s="91">
        <f>G49+G50</f>
        <v>0</v>
      </c>
      <c r="H48" s="91">
        <f>H49+H50</f>
        <v>0</v>
      </c>
    </row>
    <row r="49" spans="1:8" s="73" customFormat="1" ht="17.25" customHeight="1">
      <c r="A49" s="559" t="s">
        <v>737</v>
      </c>
      <c r="B49" s="560"/>
      <c r="C49" s="79"/>
      <c r="D49" s="79"/>
      <c r="E49" s="79"/>
      <c r="F49" s="79"/>
      <c r="G49" s="79"/>
      <c r="H49" s="79"/>
    </row>
    <row r="50" spans="1:8" ht="18.75" customHeight="1">
      <c r="A50" s="559" t="s">
        <v>736</v>
      </c>
      <c r="B50" s="560"/>
      <c r="C50" s="85"/>
      <c r="D50" s="85"/>
      <c r="E50" s="85"/>
      <c r="F50" s="85"/>
      <c r="G50" s="85"/>
      <c r="H50" s="85"/>
    </row>
    <row r="51" spans="1:8" s="73" customFormat="1" ht="41.25" customHeight="1">
      <c r="A51" s="559" t="s">
        <v>358</v>
      </c>
      <c r="B51" s="560"/>
      <c r="C51" s="86"/>
      <c r="D51" s="86"/>
      <c r="E51" s="86"/>
      <c r="F51" s="86"/>
      <c r="G51" s="86"/>
      <c r="H51" s="86"/>
    </row>
    <row r="52" spans="1:8" ht="89.25">
      <c r="A52" s="76" t="s">
        <v>712</v>
      </c>
      <c r="B52" s="77" t="s">
        <v>4</v>
      </c>
      <c r="C52" s="91">
        <f>IF((E52+G52+H52)=SUM(C53:C54),SUM(C53:C54),"`ОШ!`")</f>
        <v>0</v>
      </c>
      <c r="D52" s="91">
        <f>D53+D54</f>
        <v>0</v>
      </c>
      <c r="E52" s="91">
        <f>E53+E54</f>
        <v>0</v>
      </c>
      <c r="F52" s="91">
        <f>F53+F54</f>
        <v>0</v>
      </c>
      <c r="G52" s="91">
        <f>G53+G54</f>
        <v>0</v>
      </c>
      <c r="H52" s="91">
        <f>H53+H54</f>
        <v>0</v>
      </c>
    </row>
    <row r="53" spans="1:8" s="73" customFormat="1" ht="17.25" customHeight="1">
      <c r="A53" s="559" t="s">
        <v>737</v>
      </c>
      <c r="B53" s="560"/>
      <c r="C53" s="79"/>
      <c r="D53" s="79"/>
      <c r="E53" s="79"/>
      <c r="F53" s="79"/>
      <c r="G53" s="79"/>
      <c r="H53" s="79"/>
    </row>
    <row r="54" spans="1:8" ht="17.25" customHeight="1">
      <c r="A54" s="559" t="s">
        <v>736</v>
      </c>
      <c r="B54" s="560"/>
      <c r="C54" s="85"/>
      <c r="D54" s="85"/>
      <c r="E54" s="85"/>
      <c r="F54" s="85"/>
      <c r="G54" s="85"/>
      <c r="H54" s="85"/>
    </row>
    <row r="55" spans="1:8" ht="39.75" customHeight="1">
      <c r="A55" s="559" t="s">
        <v>358</v>
      </c>
      <c r="B55" s="560"/>
      <c r="C55" s="85"/>
      <c r="D55" s="85"/>
      <c r="E55" s="85"/>
      <c r="F55" s="85"/>
      <c r="G55" s="85"/>
      <c r="H55" s="85"/>
    </row>
    <row r="56" spans="1:8" s="74" customFormat="1" ht="23.25" customHeight="1">
      <c r="A56" s="570" t="s">
        <v>714</v>
      </c>
      <c r="B56" s="570"/>
      <c r="C56" s="375">
        <f aca="true" t="shared" si="0" ref="C56:H56">C8+C12+C16+C20+C24+C27+C31+C36+C39+C40+C43+C48+C52</f>
        <v>1</v>
      </c>
      <c r="D56" s="375">
        <f t="shared" si="0"/>
        <v>0</v>
      </c>
      <c r="E56" s="375">
        <f t="shared" si="0"/>
        <v>0</v>
      </c>
      <c r="F56" s="375">
        <f t="shared" si="0"/>
        <v>0</v>
      </c>
      <c r="G56" s="375">
        <f t="shared" si="0"/>
        <v>0</v>
      </c>
      <c r="H56" s="375">
        <f t="shared" si="0"/>
        <v>1</v>
      </c>
    </row>
    <row r="57" spans="1:8" s="73" customFormat="1" ht="17.25" customHeight="1">
      <c r="A57" s="563" t="s">
        <v>737</v>
      </c>
      <c r="B57" s="564"/>
      <c r="C57" s="376">
        <f aca="true" t="shared" si="1" ref="C57:H57">C9+C13+C17+C21+C25+C28+C32+C37+C39+C41+C44+C49+C53</f>
        <v>0</v>
      </c>
      <c r="D57" s="376">
        <f t="shared" si="1"/>
        <v>0</v>
      </c>
      <c r="E57" s="376">
        <f t="shared" si="1"/>
        <v>0</v>
      </c>
      <c r="F57" s="376">
        <f t="shared" si="1"/>
        <v>0</v>
      </c>
      <c r="G57" s="376">
        <f t="shared" si="1"/>
        <v>0</v>
      </c>
      <c r="H57" s="376">
        <f t="shared" si="1"/>
        <v>0</v>
      </c>
    </row>
    <row r="58" spans="1:8" s="73" customFormat="1" ht="18" customHeight="1">
      <c r="A58" s="563" t="s">
        <v>736</v>
      </c>
      <c r="B58" s="564"/>
      <c r="C58" s="376">
        <f aca="true" t="shared" si="2" ref="C58:H58">C10+C14+C18+C22+C26+C29+C33+C38+C42+C45+C50+C54</f>
        <v>1</v>
      </c>
      <c r="D58" s="376">
        <f t="shared" si="2"/>
        <v>0</v>
      </c>
      <c r="E58" s="376">
        <f t="shared" si="2"/>
        <v>0</v>
      </c>
      <c r="F58" s="376">
        <f t="shared" si="2"/>
        <v>0</v>
      </c>
      <c r="G58" s="376">
        <f t="shared" si="2"/>
        <v>0</v>
      </c>
      <c r="H58" s="376">
        <f t="shared" si="2"/>
        <v>1</v>
      </c>
    </row>
    <row r="59" spans="1:8" s="73" customFormat="1" ht="42.75" customHeight="1">
      <c r="A59" s="563" t="s">
        <v>358</v>
      </c>
      <c r="B59" s="564"/>
      <c r="C59" s="376">
        <f aca="true" t="shared" si="3" ref="C59:H59">C11+C15+C19+C23+C30+C34+C46+C51+C55</f>
        <v>0</v>
      </c>
      <c r="D59" s="376">
        <f t="shared" si="3"/>
        <v>0</v>
      </c>
      <c r="E59" s="376">
        <f t="shared" si="3"/>
        <v>0</v>
      </c>
      <c r="F59" s="376">
        <f t="shared" si="3"/>
        <v>0</v>
      </c>
      <c r="G59" s="376">
        <f t="shared" si="3"/>
        <v>0</v>
      </c>
      <c r="H59" s="376">
        <f t="shared" si="3"/>
        <v>0</v>
      </c>
    </row>
    <row r="60" spans="1:8" s="73" customFormat="1" ht="15.75">
      <c r="A60" s="289"/>
      <c r="B60" s="289"/>
      <c r="C60" s="288"/>
      <c r="D60" s="288"/>
      <c r="E60" s="288"/>
      <c r="F60" s="288"/>
      <c r="G60" s="288"/>
      <c r="H60" s="288"/>
    </row>
    <row r="61" spans="1:8" s="73" customFormat="1" ht="15.75">
      <c r="A61" s="289"/>
      <c r="B61" s="289"/>
      <c r="C61" s="288"/>
      <c r="D61" s="288"/>
      <c r="E61" s="288"/>
      <c r="F61" s="288"/>
      <c r="G61" s="288"/>
      <c r="H61" s="288"/>
    </row>
    <row r="62" spans="1:8" s="73" customFormat="1" ht="15.75">
      <c r="A62" s="289"/>
      <c r="B62" s="289"/>
      <c r="C62" s="288"/>
      <c r="D62" s="288"/>
      <c r="E62" s="288"/>
      <c r="F62" s="288"/>
      <c r="G62" s="288"/>
      <c r="H62" s="288"/>
    </row>
    <row r="63" spans="1:7" ht="15.75">
      <c r="A63" s="92"/>
      <c r="B63" s="92" t="s">
        <v>578</v>
      </c>
      <c r="C63" s="92"/>
      <c r="D63" s="92"/>
      <c r="E63" s="92" t="s">
        <v>746</v>
      </c>
      <c r="F63" s="92"/>
      <c r="G63" s="92"/>
    </row>
    <row r="64" spans="1:7" ht="15.75">
      <c r="A64" s="92"/>
      <c r="B64" s="92"/>
      <c r="C64" s="92"/>
      <c r="D64" s="92"/>
      <c r="E64" s="92"/>
      <c r="F64" s="92"/>
      <c r="G64" s="92"/>
    </row>
    <row r="65" spans="1:7" ht="15.75">
      <c r="A65" s="92"/>
      <c r="B65" s="578" t="s">
        <v>563</v>
      </c>
      <c r="C65" s="578"/>
      <c r="D65" s="578"/>
      <c r="E65" s="578"/>
      <c r="F65" s="578"/>
      <c r="G65" s="92"/>
    </row>
    <row r="66" spans="1:7" ht="15.75">
      <c r="A66" s="92"/>
      <c r="B66" s="92"/>
      <c r="C66" s="92"/>
      <c r="D66" s="92"/>
      <c r="E66" s="92"/>
      <c r="F66" s="92"/>
      <c r="G66" s="92"/>
    </row>
    <row r="67" spans="1:7" ht="12.75">
      <c r="A67" s="90"/>
      <c r="B67" s="93" t="s">
        <v>5</v>
      </c>
      <c r="C67" s="90"/>
      <c r="D67" s="90"/>
      <c r="E67" s="90"/>
      <c r="F67" s="90"/>
      <c r="G67" s="90"/>
    </row>
    <row r="68" spans="1:7" ht="12.75">
      <c r="A68" s="90"/>
      <c r="B68" s="93"/>
      <c r="C68" s="90"/>
      <c r="D68" s="90"/>
      <c r="E68" s="90"/>
      <c r="F68" s="90"/>
      <c r="G68" s="90"/>
    </row>
  </sheetData>
  <sheetProtection/>
  <mergeCells count="50">
    <mergeCell ref="A9:B9"/>
    <mergeCell ref="A10:B10"/>
    <mergeCell ref="A11:B11"/>
    <mergeCell ref="A13:B13"/>
    <mergeCell ref="A2:H2"/>
    <mergeCell ref="A3:H3"/>
    <mergeCell ref="A4:H4"/>
    <mergeCell ref="A5:A6"/>
    <mergeCell ref="B5:B6"/>
    <mergeCell ref="C5:C6"/>
    <mergeCell ref="A25:B25"/>
    <mergeCell ref="A26:B26"/>
    <mergeCell ref="A28:B28"/>
    <mergeCell ref="A29:B29"/>
    <mergeCell ref="H5:H6"/>
    <mergeCell ref="D5:E5"/>
    <mergeCell ref="F5:G5"/>
    <mergeCell ref="A14:B14"/>
    <mergeCell ref="A15:B15"/>
    <mergeCell ref="A17:B17"/>
    <mergeCell ref="A41:B41"/>
    <mergeCell ref="A42:B42"/>
    <mergeCell ref="A44:B44"/>
    <mergeCell ref="A45:B45"/>
    <mergeCell ref="A18:B18"/>
    <mergeCell ref="A19:B19"/>
    <mergeCell ref="A21:B21"/>
    <mergeCell ref="A37:B37"/>
    <mergeCell ref="A22:B22"/>
    <mergeCell ref="A23:B23"/>
    <mergeCell ref="A49:B49"/>
    <mergeCell ref="A50:B50"/>
    <mergeCell ref="A51:B51"/>
    <mergeCell ref="A53:B53"/>
    <mergeCell ref="A46:B46"/>
    <mergeCell ref="A30:B30"/>
    <mergeCell ref="A32:B32"/>
    <mergeCell ref="A33:B33"/>
    <mergeCell ref="A34:B34"/>
    <mergeCell ref="A35:B35"/>
    <mergeCell ref="B65:F65"/>
    <mergeCell ref="A1:C1"/>
    <mergeCell ref="A56:B56"/>
    <mergeCell ref="A57:B57"/>
    <mergeCell ref="A58:B58"/>
    <mergeCell ref="A59:B59"/>
    <mergeCell ref="A55:B55"/>
    <mergeCell ref="A38:B38"/>
    <mergeCell ref="A54:B54"/>
    <mergeCell ref="A47:B47"/>
  </mergeCells>
  <printOptions/>
  <pageMargins left="0.7086614173228347" right="0.7086614173228347" top="0.7874015748031497" bottom="0.5905511811023623" header="0.4724409448818898" footer="0.3937007874015748"/>
  <pageSetup firstPageNumber="45" useFirstPageNumber="1" horizontalDpi="600" verticalDpi="600" orientation="landscape" paperSize="9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224"/>
  <sheetViews>
    <sheetView showZeros="0" tabSelected="1" zoomScale="120" zoomScaleNormal="120" zoomScalePageLayoutView="0" workbookViewId="0" topLeftCell="A208">
      <selection activeCell="G222" sqref="G222"/>
    </sheetView>
  </sheetViews>
  <sheetFormatPr defaultColWidth="9.00390625" defaultRowHeight="12.75"/>
  <cols>
    <col min="1" max="1" width="4.75390625" style="100" customWidth="1"/>
    <col min="2" max="2" width="28.25390625" style="100" customWidth="1"/>
    <col min="3" max="3" width="6.25390625" style="100" customWidth="1"/>
    <col min="4" max="4" width="6.00390625" style="100" customWidth="1"/>
    <col min="5" max="5" width="6.125" style="100" customWidth="1"/>
    <col min="6" max="6" width="5.625" style="100" customWidth="1"/>
    <col min="7" max="7" width="6.375" style="100" customWidth="1"/>
    <col min="8" max="9" width="6.625" style="100" customWidth="1"/>
    <col min="10" max="10" width="6.375" style="100" customWidth="1"/>
    <col min="11" max="12" width="7.125" style="100" customWidth="1"/>
    <col min="13" max="13" width="6.75390625" style="100" customWidth="1"/>
    <col min="14" max="14" width="7.00390625" style="100" customWidth="1"/>
    <col min="15" max="15" width="6.75390625" style="100" customWidth="1"/>
    <col min="16" max="16" width="6.625" style="100" customWidth="1"/>
    <col min="17" max="17" width="7.25390625" style="100" customWidth="1"/>
    <col min="18" max="18" width="6.875" style="100" customWidth="1"/>
    <col min="19" max="19" width="6.75390625" style="100" customWidth="1"/>
    <col min="20" max="16384" width="9.125" style="100" customWidth="1"/>
  </cols>
  <sheetData>
    <row r="1" spans="1:14" ht="13.5" customHeight="1">
      <c r="A1" s="553" t="s">
        <v>50</v>
      </c>
      <c r="B1" s="553"/>
      <c r="C1" s="553"/>
      <c r="D1" s="553"/>
      <c r="E1" s="410"/>
      <c r="F1" s="410"/>
      <c r="G1" s="368"/>
      <c r="H1" s="368"/>
      <c r="I1" s="368"/>
      <c r="J1" s="368"/>
      <c r="K1" s="368"/>
      <c r="L1" s="368"/>
      <c r="M1" s="368"/>
      <c r="N1" s="99"/>
    </row>
    <row r="2" spans="1:13" s="26" customFormat="1" ht="12.75">
      <c r="A2" s="554" t="s">
        <v>828</v>
      </c>
      <c r="B2" s="554"/>
      <c r="C2" s="554"/>
      <c r="D2" s="554"/>
      <c r="E2" s="554"/>
      <c r="F2" s="554"/>
      <c r="G2" s="371"/>
      <c r="H2" s="411"/>
      <c r="I2" s="411"/>
      <c r="J2" s="411"/>
      <c r="K2" s="411"/>
      <c r="L2" s="411"/>
      <c r="M2" s="411"/>
    </row>
    <row r="3" spans="1:13" s="26" customFormat="1" ht="12.75">
      <c r="A3" s="554" t="s">
        <v>826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9" s="26" customFormat="1" ht="66" customHeight="1">
      <c r="A4" s="584" t="s">
        <v>829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</row>
    <row r="5" spans="1:19" s="101" customFormat="1" ht="31.5" customHeight="1">
      <c r="A5" s="469" t="s">
        <v>626</v>
      </c>
      <c r="B5" s="469" t="s">
        <v>19</v>
      </c>
      <c r="C5" s="469" t="s">
        <v>48</v>
      </c>
      <c r="D5" s="470" t="s">
        <v>629</v>
      </c>
      <c r="E5" s="471"/>
      <c r="F5" s="472"/>
      <c r="G5" s="477" t="s">
        <v>279</v>
      </c>
      <c r="H5" s="469" t="s">
        <v>631</v>
      </c>
      <c r="I5" s="469" t="s">
        <v>614</v>
      </c>
      <c r="J5" s="479" t="s">
        <v>608</v>
      </c>
      <c r="K5" s="479" t="s">
        <v>611</v>
      </c>
      <c r="L5" s="479" t="s">
        <v>629</v>
      </c>
      <c r="M5" s="479"/>
      <c r="N5" s="469" t="s">
        <v>632</v>
      </c>
      <c r="O5" s="469" t="s">
        <v>49</v>
      </c>
      <c r="P5" s="480" t="s">
        <v>634</v>
      </c>
      <c r="Q5" s="481"/>
      <c r="R5" s="469" t="s">
        <v>635</v>
      </c>
      <c r="S5" s="469" t="s">
        <v>636</v>
      </c>
    </row>
    <row r="6" spans="1:19" s="101" customFormat="1" ht="168.75" customHeight="1">
      <c r="A6" s="469"/>
      <c r="B6" s="469"/>
      <c r="C6" s="469"/>
      <c r="D6" s="102" t="s">
        <v>359</v>
      </c>
      <c r="E6" s="102" t="s">
        <v>638</v>
      </c>
      <c r="F6" s="102" t="s">
        <v>639</v>
      </c>
      <c r="G6" s="478"/>
      <c r="H6" s="469"/>
      <c r="I6" s="469"/>
      <c r="J6" s="479"/>
      <c r="K6" s="479"/>
      <c r="L6" s="301" t="s">
        <v>609</v>
      </c>
      <c r="M6" s="301" t="s">
        <v>610</v>
      </c>
      <c r="N6" s="469"/>
      <c r="O6" s="469"/>
      <c r="P6" s="102" t="s">
        <v>640</v>
      </c>
      <c r="Q6" s="102" t="s">
        <v>641</v>
      </c>
      <c r="R6" s="469"/>
      <c r="S6" s="469"/>
    </row>
    <row r="7" spans="1:19" s="45" customFormat="1" ht="12.75">
      <c r="A7" s="28"/>
      <c r="B7" s="28" t="s">
        <v>575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</row>
    <row r="8" spans="1:19" s="101" customFormat="1" ht="80.25" customHeight="1">
      <c r="A8" s="30" t="s">
        <v>642</v>
      </c>
      <c r="B8" s="31" t="s">
        <v>643</v>
      </c>
      <c r="C8" s="32">
        <f>IF((E8+F8+D8)=SUM(C9:C31),SUM(C9:C31),"`ОШ!`")</f>
        <v>135</v>
      </c>
      <c r="D8" s="33">
        <v>3</v>
      </c>
      <c r="E8" s="32">
        <f>SUM(E9:E31)</f>
        <v>112</v>
      </c>
      <c r="F8" s="32">
        <f>SUM(F9:F31)</f>
        <v>20</v>
      </c>
      <c r="G8" s="33"/>
      <c r="H8" s="32">
        <f>SUM(H9:H31)</f>
        <v>0</v>
      </c>
      <c r="I8" s="32">
        <f>IF(AND(F8+H8=SUM(I9:I31),J8+K8=SUM(I9:I31)),SUM(I9:I31),"`ОШ!`")</f>
        <v>20</v>
      </c>
      <c r="J8" s="32">
        <f>SUM(J9:J31)</f>
        <v>5</v>
      </c>
      <c r="K8" s="32">
        <f>SUM(K9:K31)</f>
        <v>15</v>
      </c>
      <c r="L8" s="32">
        <f>SUM(L9:L31)</f>
        <v>3</v>
      </c>
      <c r="M8" s="32">
        <f>SUM(M9:M31)</f>
        <v>0</v>
      </c>
      <c r="N8" s="33" t="s">
        <v>644</v>
      </c>
      <c r="O8" s="32">
        <f>IF((Q8+R8+S8)=SUM(O9:O31),SUM(O9:O31),"`ОШИБКА!`")</f>
        <v>7</v>
      </c>
      <c r="P8" s="32">
        <f>SUM(P9:P31)</f>
        <v>2</v>
      </c>
      <c r="Q8" s="32">
        <f>SUM(Q9:Q31)</f>
        <v>3</v>
      </c>
      <c r="R8" s="32">
        <f>SUM(R9:R31)</f>
        <v>4</v>
      </c>
      <c r="S8" s="32">
        <f>SUM(S9:S31)</f>
        <v>0</v>
      </c>
    </row>
    <row r="9" spans="1:19" s="26" customFormat="1" ht="17.25" customHeight="1">
      <c r="A9" s="580" t="s">
        <v>20</v>
      </c>
      <c r="B9" s="581"/>
      <c r="C9" s="35">
        <v>2</v>
      </c>
      <c r="D9" s="36"/>
      <c r="E9" s="37">
        <v>2</v>
      </c>
      <c r="F9" s="37"/>
      <c r="G9" s="36"/>
      <c r="H9" s="35"/>
      <c r="I9" s="35"/>
      <c r="J9" s="35"/>
      <c r="K9" s="35"/>
      <c r="L9" s="35"/>
      <c r="M9" s="35"/>
      <c r="N9" s="38" t="s">
        <v>644</v>
      </c>
      <c r="O9" s="35"/>
      <c r="P9" s="35"/>
      <c r="Q9" s="35"/>
      <c r="R9" s="35"/>
      <c r="S9" s="37"/>
    </row>
    <row r="10" spans="1:19" s="26" customFormat="1" ht="17.25" customHeight="1">
      <c r="A10" s="580" t="s">
        <v>21</v>
      </c>
      <c r="B10" s="581"/>
      <c r="C10" s="35"/>
      <c r="D10" s="36"/>
      <c r="E10" s="37"/>
      <c r="F10" s="37"/>
      <c r="G10" s="36"/>
      <c r="H10" s="35"/>
      <c r="I10" s="35"/>
      <c r="J10" s="35"/>
      <c r="K10" s="35"/>
      <c r="L10" s="35"/>
      <c r="M10" s="35"/>
      <c r="N10" s="38" t="s">
        <v>644</v>
      </c>
      <c r="O10" s="35"/>
      <c r="P10" s="35"/>
      <c r="Q10" s="35"/>
      <c r="R10" s="35"/>
      <c r="S10" s="37"/>
    </row>
    <row r="11" spans="1:19" s="26" customFormat="1" ht="17.25" customHeight="1">
      <c r="A11" s="580" t="s">
        <v>22</v>
      </c>
      <c r="B11" s="581"/>
      <c r="C11" s="35"/>
      <c r="D11" s="36"/>
      <c r="E11" s="37"/>
      <c r="F11" s="37"/>
      <c r="G11" s="36"/>
      <c r="H11" s="35"/>
      <c r="I11" s="35"/>
      <c r="J11" s="35"/>
      <c r="K11" s="35"/>
      <c r="L11" s="35"/>
      <c r="M11" s="35"/>
      <c r="N11" s="38" t="s">
        <v>644</v>
      </c>
      <c r="O11" s="35"/>
      <c r="P11" s="35"/>
      <c r="Q11" s="35"/>
      <c r="R11" s="35"/>
      <c r="S11" s="37"/>
    </row>
    <row r="12" spans="1:19" s="26" customFormat="1" ht="17.25" customHeight="1">
      <c r="A12" s="580" t="s">
        <v>23</v>
      </c>
      <c r="B12" s="581"/>
      <c r="C12" s="35"/>
      <c r="D12" s="36"/>
      <c r="E12" s="37"/>
      <c r="F12" s="37"/>
      <c r="G12" s="36"/>
      <c r="H12" s="35"/>
      <c r="I12" s="35"/>
      <c r="J12" s="35"/>
      <c r="K12" s="35"/>
      <c r="L12" s="35"/>
      <c r="M12" s="35"/>
      <c r="N12" s="38" t="s">
        <v>644</v>
      </c>
      <c r="O12" s="35"/>
      <c r="P12" s="35"/>
      <c r="Q12" s="35"/>
      <c r="R12" s="35"/>
      <c r="S12" s="37"/>
    </row>
    <row r="13" spans="1:19" s="26" customFormat="1" ht="16.5" customHeight="1">
      <c r="A13" s="580" t="s">
        <v>24</v>
      </c>
      <c r="B13" s="581"/>
      <c r="C13" s="103">
        <v>115</v>
      </c>
      <c r="D13" s="36">
        <v>3</v>
      </c>
      <c r="E13" s="104">
        <v>95</v>
      </c>
      <c r="F13" s="104">
        <v>17</v>
      </c>
      <c r="G13" s="36"/>
      <c r="H13" s="103"/>
      <c r="I13" s="103">
        <v>17</v>
      </c>
      <c r="J13" s="103">
        <v>5</v>
      </c>
      <c r="K13" s="103">
        <v>12</v>
      </c>
      <c r="L13" s="103">
        <v>3</v>
      </c>
      <c r="M13" s="103"/>
      <c r="N13" s="38" t="s">
        <v>644</v>
      </c>
      <c r="O13" s="103">
        <v>5</v>
      </c>
      <c r="P13" s="103">
        <v>2</v>
      </c>
      <c r="Q13" s="103">
        <v>1</v>
      </c>
      <c r="R13" s="103">
        <v>4</v>
      </c>
      <c r="S13" s="104"/>
    </row>
    <row r="14" spans="1:19" s="26" customFormat="1" ht="16.5" customHeight="1">
      <c r="A14" s="580" t="s">
        <v>25</v>
      </c>
      <c r="B14" s="581"/>
      <c r="C14" s="35">
        <v>7</v>
      </c>
      <c r="D14" s="36"/>
      <c r="E14" s="37">
        <v>7</v>
      </c>
      <c r="F14" s="37"/>
      <c r="G14" s="36"/>
      <c r="H14" s="35"/>
      <c r="I14" s="35"/>
      <c r="J14" s="35"/>
      <c r="K14" s="35"/>
      <c r="L14" s="35"/>
      <c r="M14" s="35"/>
      <c r="N14" s="38" t="s">
        <v>644</v>
      </c>
      <c r="O14" s="35"/>
      <c r="P14" s="35"/>
      <c r="Q14" s="35"/>
      <c r="R14" s="35"/>
      <c r="S14" s="37"/>
    </row>
    <row r="15" spans="1:19" s="26" customFormat="1" ht="17.25" customHeight="1">
      <c r="A15" s="580" t="s">
        <v>26</v>
      </c>
      <c r="B15" s="581"/>
      <c r="C15" s="35"/>
      <c r="D15" s="36"/>
      <c r="E15" s="37"/>
      <c r="F15" s="37"/>
      <c r="G15" s="36"/>
      <c r="H15" s="35"/>
      <c r="I15" s="35"/>
      <c r="J15" s="35"/>
      <c r="K15" s="35"/>
      <c r="L15" s="35"/>
      <c r="M15" s="35"/>
      <c r="N15" s="38" t="s">
        <v>644</v>
      </c>
      <c r="O15" s="35"/>
      <c r="P15" s="35"/>
      <c r="Q15" s="35"/>
      <c r="R15" s="35"/>
      <c r="S15" s="37"/>
    </row>
    <row r="16" spans="1:19" s="26" customFormat="1" ht="17.25" customHeight="1">
      <c r="A16" s="580" t="s">
        <v>27</v>
      </c>
      <c r="B16" s="581"/>
      <c r="C16" s="35"/>
      <c r="D16" s="36"/>
      <c r="E16" s="37"/>
      <c r="F16" s="37"/>
      <c r="G16" s="36"/>
      <c r="H16" s="35"/>
      <c r="I16" s="35"/>
      <c r="J16" s="35"/>
      <c r="K16" s="35"/>
      <c r="L16" s="35"/>
      <c r="M16" s="35"/>
      <c r="N16" s="38" t="s">
        <v>644</v>
      </c>
      <c r="O16" s="35"/>
      <c r="P16" s="35"/>
      <c r="Q16" s="35"/>
      <c r="R16" s="35"/>
      <c r="S16" s="37"/>
    </row>
    <row r="17" spans="1:19" s="26" customFormat="1" ht="24" customHeight="1">
      <c r="A17" s="580" t="s">
        <v>28</v>
      </c>
      <c r="B17" s="581"/>
      <c r="C17" s="35"/>
      <c r="D17" s="36"/>
      <c r="E17" s="37"/>
      <c r="F17" s="37"/>
      <c r="G17" s="36"/>
      <c r="H17" s="35"/>
      <c r="I17" s="35"/>
      <c r="J17" s="35"/>
      <c r="K17" s="35"/>
      <c r="L17" s="35"/>
      <c r="M17" s="35"/>
      <c r="N17" s="38" t="s">
        <v>644</v>
      </c>
      <c r="O17" s="35"/>
      <c r="P17" s="35"/>
      <c r="Q17" s="35"/>
      <c r="R17" s="35"/>
      <c r="S17" s="37"/>
    </row>
    <row r="18" spans="1:19" s="26" customFormat="1" ht="16.5" customHeight="1">
      <c r="A18" s="580" t="s">
        <v>29</v>
      </c>
      <c r="B18" s="581"/>
      <c r="C18" s="35"/>
      <c r="D18" s="36"/>
      <c r="E18" s="37"/>
      <c r="F18" s="37"/>
      <c r="G18" s="36"/>
      <c r="H18" s="35"/>
      <c r="I18" s="35"/>
      <c r="J18" s="35"/>
      <c r="K18" s="35"/>
      <c r="L18" s="35"/>
      <c r="M18" s="35"/>
      <c r="N18" s="38" t="s">
        <v>644</v>
      </c>
      <c r="O18" s="35"/>
      <c r="P18" s="35"/>
      <c r="Q18" s="35"/>
      <c r="R18" s="35"/>
      <c r="S18" s="37"/>
    </row>
    <row r="19" spans="1:19" s="26" customFormat="1" ht="17.25" customHeight="1">
      <c r="A19" s="580" t="s">
        <v>30</v>
      </c>
      <c r="B19" s="581"/>
      <c r="C19" s="35"/>
      <c r="D19" s="36"/>
      <c r="E19" s="37"/>
      <c r="F19" s="37"/>
      <c r="G19" s="36"/>
      <c r="H19" s="35"/>
      <c r="I19" s="35"/>
      <c r="J19" s="35"/>
      <c r="K19" s="35"/>
      <c r="L19" s="35"/>
      <c r="M19" s="35"/>
      <c r="N19" s="38" t="s">
        <v>644</v>
      </c>
      <c r="O19" s="35"/>
      <c r="P19" s="35"/>
      <c r="Q19" s="35"/>
      <c r="R19" s="35"/>
      <c r="S19" s="37"/>
    </row>
    <row r="20" spans="1:19" s="26" customFormat="1" ht="17.25" customHeight="1">
      <c r="A20" s="580" t="s">
        <v>31</v>
      </c>
      <c r="B20" s="581"/>
      <c r="C20" s="35">
        <v>1</v>
      </c>
      <c r="D20" s="36"/>
      <c r="E20" s="37"/>
      <c r="F20" s="37">
        <v>1</v>
      </c>
      <c r="G20" s="36"/>
      <c r="H20" s="35"/>
      <c r="I20" s="35">
        <v>1</v>
      </c>
      <c r="J20" s="35"/>
      <c r="K20" s="35">
        <v>1</v>
      </c>
      <c r="L20" s="35"/>
      <c r="M20" s="35"/>
      <c r="N20" s="38" t="s">
        <v>644</v>
      </c>
      <c r="O20" s="35"/>
      <c r="P20" s="35"/>
      <c r="Q20" s="35"/>
      <c r="R20" s="35"/>
      <c r="S20" s="37"/>
    </row>
    <row r="21" spans="1:19" s="26" customFormat="1" ht="20.25" customHeight="1">
      <c r="A21" s="580" t="s">
        <v>32</v>
      </c>
      <c r="B21" s="581"/>
      <c r="C21" s="35">
        <v>10</v>
      </c>
      <c r="D21" s="36"/>
      <c r="E21" s="37">
        <v>8</v>
      </c>
      <c r="F21" s="37">
        <v>2</v>
      </c>
      <c r="G21" s="36"/>
      <c r="H21" s="35"/>
      <c r="I21" s="35">
        <v>2</v>
      </c>
      <c r="J21" s="35"/>
      <c r="K21" s="35">
        <v>2</v>
      </c>
      <c r="L21" s="35"/>
      <c r="M21" s="35"/>
      <c r="N21" s="38" t="s">
        <v>644</v>
      </c>
      <c r="O21" s="35">
        <v>2</v>
      </c>
      <c r="P21" s="35"/>
      <c r="Q21" s="35">
        <v>2</v>
      </c>
      <c r="R21" s="35"/>
      <c r="S21" s="37"/>
    </row>
    <row r="22" spans="1:19" s="26" customFormat="1" ht="24.75" customHeight="1">
      <c r="A22" s="580" t="s">
        <v>33</v>
      </c>
      <c r="B22" s="581"/>
      <c r="C22" s="35"/>
      <c r="D22" s="36"/>
      <c r="E22" s="37"/>
      <c r="F22" s="37"/>
      <c r="G22" s="36"/>
      <c r="H22" s="35"/>
      <c r="I22" s="35"/>
      <c r="J22" s="35"/>
      <c r="K22" s="35"/>
      <c r="L22" s="35"/>
      <c r="M22" s="35"/>
      <c r="N22" s="38" t="s">
        <v>644</v>
      </c>
      <c r="O22" s="35"/>
      <c r="P22" s="35"/>
      <c r="Q22" s="35"/>
      <c r="R22" s="35"/>
      <c r="S22" s="37"/>
    </row>
    <row r="23" spans="1:19" s="26" customFormat="1" ht="16.5" customHeight="1">
      <c r="A23" s="580" t="s">
        <v>34</v>
      </c>
      <c r="B23" s="581"/>
      <c r="C23" s="35"/>
      <c r="D23" s="36"/>
      <c r="E23" s="37"/>
      <c r="F23" s="37"/>
      <c r="G23" s="36"/>
      <c r="H23" s="35"/>
      <c r="I23" s="35"/>
      <c r="J23" s="35"/>
      <c r="K23" s="35"/>
      <c r="L23" s="35"/>
      <c r="M23" s="35"/>
      <c r="N23" s="38" t="s">
        <v>644</v>
      </c>
      <c r="O23" s="35"/>
      <c r="P23" s="35"/>
      <c r="Q23" s="35"/>
      <c r="R23" s="35"/>
      <c r="S23" s="37"/>
    </row>
    <row r="24" spans="1:19" s="26" customFormat="1" ht="17.25" customHeight="1">
      <c r="A24" s="105" t="s">
        <v>35</v>
      </c>
      <c r="B24" s="105"/>
      <c r="C24" s="35"/>
      <c r="D24" s="36"/>
      <c r="E24" s="37"/>
      <c r="F24" s="37"/>
      <c r="G24" s="36"/>
      <c r="H24" s="35"/>
      <c r="I24" s="35"/>
      <c r="J24" s="35"/>
      <c r="K24" s="35"/>
      <c r="L24" s="35"/>
      <c r="M24" s="35"/>
      <c r="N24" s="38" t="s">
        <v>644</v>
      </c>
      <c r="O24" s="35"/>
      <c r="P24" s="35"/>
      <c r="Q24" s="35"/>
      <c r="R24" s="35"/>
      <c r="S24" s="37"/>
    </row>
    <row r="25" spans="1:19" s="26" customFormat="1" ht="20.25" customHeight="1">
      <c r="A25" s="580" t="s">
        <v>36</v>
      </c>
      <c r="B25" s="581"/>
      <c r="C25" s="35"/>
      <c r="D25" s="36"/>
      <c r="E25" s="37"/>
      <c r="F25" s="37"/>
      <c r="G25" s="36"/>
      <c r="H25" s="35"/>
      <c r="I25" s="35"/>
      <c r="J25" s="35"/>
      <c r="K25" s="35"/>
      <c r="L25" s="35"/>
      <c r="M25" s="35"/>
      <c r="N25" s="38" t="s">
        <v>644</v>
      </c>
      <c r="O25" s="35"/>
      <c r="P25" s="35"/>
      <c r="Q25" s="35"/>
      <c r="R25" s="35"/>
      <c r="S25" s="37"/>
    </row>
    <row r="26" spans="1:19" s="26" customFormat="1" ht="16.5" customHeight="1">
      <c r="A26" s="580" t="s">
        <v>37</v>
      </c>
      <c r="B26" s="581"/>
      <c r="C26" s="35"/>
      <c r="D26" s="36"/>
      <c r="E26" s="37"/>
      <c r="F26" s="37"/>
      <c r="G26" s="36"/>
      <c r="H26" s="35"/>
      <c r="I26" s="35"/>
      <c r="J26" s="35"/>
      <c r="K26" s="35"/>
      <c r="L26" s="35"/>
      <c r="M26" s="35"/>
      <c r="N26" s="38" t="s">
        <v>644</v>
      </c>
      <c r="O26" s="35"/>
      <c r="P26" s="35"/>
      <c r="Q26" s="35"/>
      <c r="R26" s="35"/>
      <c r="S26" s="37"/>
    </row>
    <row r="27" spans="1:19" s="26" customFormat="1" ht="17.25" customHeight="1">
      <c r="A27" s="580" t="s">
        <v>38</v>
      </c>
      <c r="B27" s="581"/>
      <c r="C27" s="35"/>
      <c r="D27" s="36"/>
      <c r="E27" s="37"/>
      <c r="F27" s="37"/>
      <c r="G27" s="36"/>
      <c r="H27" s="35"/>
      <c r="I27" s="35"/>
      <c r="J27" s="35"/>
      <c r="K27" s="35"/>
      <c r="L27" s="35"/>
      <c r="M27" s="35"/>
      <c r="N27" s="38" t="s">
        <v>644</v>
      </c>
      <c r="O27" s="35"/>
      <c r="P27" s="35"/>
      <c r="Q27" s="35"/>
      <c r="R27" s="35"/>
      <c r="S27" s="37"/>
    </row>
    <row r="28" spans="1:19" s="26" customFormat="1" ht="27" customHeight="1">
      <c r="A28" s="580" t="s">
        <v>39</v>
      </c>
      <c r="B28" s="581"/>
      <c r="C28" s="35"/>
      <c r="D28" s="36"/>
      <c r="E28" s="37"/>
      <c r="F28" s="37"/>
      <c r="G28" s="36"/>
      <c r="H28" s="35"/>
      <c r="I28" s="35"/>
      <c r="J28" s="35"/>
      <c r="K28" s="35"/>
      <c r="L28" s="35"/>
      <c r="M28" s="35"/>
      <c r="N28" s="38" t="s">
        <v>644</v>
      </c>
      <c r="O28" s="35"/>
      <c r="P28" s="35"/>
      <c r="Q28" s="35"/>
      <c r="R28" s="35"/>
      <c r="S28" s="37"/>
    </row>
    <row r="29" spans="1:19" s="26" customFormat="1" ht="16.5" customHeight="1">
      <c r="A29" s="580" t="s">
        <v>40</v>
      </c>
      <c r="B29" s="581"/>
      <c r="C29" s="35"/>
      <c r="D29" s="36"/>
      <c r="E29" s="37"/>
      <c r="F29" s="37"/>
      <c r="G29" s="36"/>
      <c r="H29" s="35"/>
      <c r="I29" s="35"/>
      <c r="J29" s="35"/>
      <c r="K29" s="35"/>
      <c r="L29" s="35"/>
      <c r="M29" s="35"/>
      <c r="N29" s="38" t="s">
        <v>644</v>
      </c>
      <c r="O29" s="35"/>
      <c r="P29" s="35"/>
      <c r="Q29" s="35"/>
      <c r="R29" s="35"/>
      <c r="S29" s="37"/>
    </row>
    <row r="30" spans="1:19" s="26" customFormat="1" ht="23.25" customHeight="1">
      <c r="A30" s="580" t="s">
        <v>41</v>
      </c>
      <c r="B30" s="581"/>
      <c r="C30" s="35"/>
      <c r="D30" s="36"/>
      <c r="E30" s="37"/>
      <c r="F30" s="37"/>
      <c r="G30" s="36"/>
      <c r="H30" s="35"/>
      <c r="I30" s="35"/>
      <c r="J30" s="35"/>
      <c r="K30" s="35"/>
      <c r="L30" s="35"/>
      <c r="M30" s="35"/>
      <c r="N30" s="38" t="s">
        <v>644</v>
      </c>
      <c r="O30" s="35"/>
      <c r="P30" s="35"/>
      <c r="Q30" s="35"/>
      <c r="R30" s="35"/>
      <c r="S30" s="37"/>
    </row>
    <row r="31" spans="1:19" s="26" customFormat="1" ht="24.75" customHeight="1">
      <c r="A31" s="580" t="s">
        <v>42</v>
      </c>
      <c r="B31" s="581"/>
      <c r="C31" s="35"/>
      <c r="D31" s="36"/>
      <c r="E31" s="37"/>
      <c r="F31" s="37"/>
      <c r="G31" s="36"/>
      <c r="H31" s="35"/>
      <c r="I31" s="35"/>
      <c r="J31" s="35"/>
      <c r="K31" s="35"/>
      <c r="L31" s="35"/>
      <c r="M31" s="35"/>
      <c r="N31" s="38" t="s">
        <v>644</v>
      </c>
      <c r="O31" s="35"/>
      <c r="P31" s="35"/>
      <c r="Q31" s="35"/>
      <c r="R31" s="35"/>
      <c r="S31" s="37"/>
    </row>
    <row r="32" spans="1:19" s="26" customFormat="1" ht="40.5" customHeight="1">
      <c r="A32" s="580" t="s">
        <v>43</v>
      </c>
      <c r="B32" s="581"/>
      <c r="C32" s="35"/>
      <c r="D32" s="36"/>
      <c r="E32" s="37"/>
      <c r="F32" s="37"/>
      <c r="G32" s="36"/>
      <c r="H32" s="35"/>
      <c r="I32" s="35"/>
      <c r="J32" s="35"/>
      <c r="K32" s="35"/>
      <c r="L32" s="35"/>
      <c r="M32" s="35"/>
      <c r="N32" s="38" t="s">
        <v>644</v>
      </c>
      <c r="O32" s="35"/>
      <c r="P32" s="35"/>
      <c r="Q32" s="35"/>
      <c r="R32" s="35"/>
      <c r="S32" s="37"/>
    </row>
    <row r="33" spans="1:19" s="26" customFormat="1" ht="78" customHeight="1">
      <c r="A33" s="30" t="s">
        <v>658</v>
      </c>
      <c r="B33" s="31" t="s">
        <v>360</v>
      </c>
      <c r="C33" s="32">
        <f>IF((E33+F33)=SUM(C34:C56),SUM(C34:C56),"`ОШ!`")</f>
        <v>5</v>
      </c>
      <c r="D33" s="33" t="s">
        <v>644</v>
      </c>
      <c r="E33" s="32">
        <f>SUM(E34:E56)</f>
        <v>4</v>
      </c>
      <c r="F33" s="32">
        <f>SUM(F34:F56)</f>
        <v>1</v>
      </c>
      <c r="G33" s="33" t="s">
        <v>644</v>
      </c>
      <c r="H33" s="32">
        <f>SUM(H34:H56)</f>
        <v>2</v>
      </c>
      <c r="I33" s="32">
        <f>IF(AND(F33+H33=SUM(I34:I56),J33+K33=SUM(I34:I56)),SUM(I34:I56),"`ОШ!`")</f>
        <v>3</v>
      </c>
      <c r="J33" s="32">
        <f>SUM(J34:J56)</f>
        <v>0</v>
      </c>
      <c r="K33" s="32">
        <f>SUM(K34:K56)</f>
        <v>3</v>
      </c>
      <c r="L33" s="32">
        <f>SUM(L34:L56)</f>
        <v>0</v>
      </c>
      <c r="M33" s="32">
        <f>SUM(M34:M56)</f>
        <v>0</v>
      </c>
      <c r="N33" s="33" t="s">
        <v>644</v>
      </c>
      <c r="O33" s="32">
        <f>IF((Q33+R33+S33)=SUM(O34:O56),SUM(O34:O56),"`ОШИБКА!`")</f>
        <v>2</v>
      </c>
      <c r="P33" s="32">
        <f>SUM(P34:P56)</f>
        <v>0</v>
      </c>
      <c r="Q33" s="32">
        <f>SUM(Q34:Q56)</f>
        <v>2</v>
      </c>
      <c r="R33" s="32">
        <f>SUM(R34:R56)</f>
        <v>0</v>
      </c>
      <c r="S33" s="32">
        <f>SUM(S34:S56)</f>
        <v>0</v>
      </c>
    </row>
    <row r="34" spans="1:19" s="26" customFormat="1" ht="17.25" customHeight="1">
      <c r="A34" s="580" t="s">
        <v>20</v>
      </c>
      <c r="B34" s="581"/>
      <c r="C34" s="35"/>
      <c r="D34" s="36" t="s">
        <v>644</v>
      </c>
      <c r="E34" s="37"/>
      <c r="F34" s="37"/>
      <c r="G34" s="36" t="s">
        <v>644</v>
      </c>
      <c r="H34" s="35"/>
      <c r="I34" s="35"/>
      <c r="J34" s="35"/>
      <c r="K34" s="35"/>
      <c r="L34" s="35"/>
      <c r="M34" s="35"/>
      <c r="N34" s="38" t="s">
        <v>644</v>
      </c>
      <c r="O34" s="35"/>
      <c r="P34" s="35"/>
      <c r="Q34" s="35"/>
      <c r="R34" s="35"/>
      <c r="S34" s="37"/>
    </row>
    <row r="35" spans="1:19" s="26" customFormat="1" ht="17.25" customHeight="1">
      <c r="A35" s="580" t="s">
        <v>21</v>
      </c>
      <c r="B35" s="581"/>
      <c r="C35" s="35">
        <v>3</v>
      </c>
      <c r="D35" s="36" t="s">
        <v>644</v>
      </c>
      <c r="E35" s="37">
        <v>2</v>
      </c>
      <c r="F35" s="37">
        <v>1</v>
      </c>
      <c r="G35" s="36" t="s">
        <v>644</v>
      </c>
      <c r="H35" s="35"/>
      <c r="I35" s="35">
        <v>1</v>
      </c>
      <c r="J35" s="35"/>
      <c r="K35" s="35">
        <v>1</v>
      </c>
      <c r="L35" s="35"/>
      <c r="M35" s="35"/>
      <c r="N35" s="38" t="s">
        <v>644</v>
      </c>
      <c r="O35" s="35"/>
      <c r="P35" s="35"/>
      <c r="Q35" s="35"/>
      <c r="R35" s="35"/>
      <c r="S35" s="37"/>
    </row>
    <row r="36" spans="1:19" s="26" customFormat="1" ht="17.25" customHeight="1">
      <c r="A36" s="580" t="s">
        <v>22</v>
      </c>
      <c r="B36" s="581"/>
      <c r="C36" s="35"/>
      <c r="D36" s="36" t="s">
        <v>644</v>
      </c>
      <c r="E36" s="37"/>
      <c r="F36" s="37"/>
      <c r="G36" s="36" t="s">
        <v>644</v>
      </c>
      <c r="H36" s="35"/>
      <c r="I36" s="35"/>
      <c r="J36" s="35"/>
      <c r="K36" s="35"/>
      <c r="L36" s="35"/>
      <c r="M36" s="35"/>
      <c r="N36" s="38" t="s">
        <v>644</v>
      </c>
      <c r="O36" s="35"/>
      <c r="P36" s="35"/>
      <c r="Q36" s="35"/>
      <c r="R36" s="35"/>
      <c r="S36" s="37"/>
    </row>
    <row r="37" spans="1:19" s="26" customFormat="1" ht="17.25" customHeight="1">
      <c r="A37" s="580" t="s">
        <v>23</v>
      </c>
      <c r="B37" s="581"/>
      <c r="C37" s="35"/>
      <c r="D37" s="36" t="s">
        <v>644</v>
      </c>
      <c r="E37" s="37"/>
      <c r="F37" s="37"/>
      <c r="G37" s="36" t="s">
        <v>644</v>
      </c>
      <c r="H37" s="35"/>
      <c r="I37" s="35"/>
      <c r="J37" s="35"/>
      <c r="K37" s="35"/>
      <c r="L37" s="35"/>
      <c r="M37" s="35"/>
      <c r="N37" s="38" t="s">
        <v>644</v>
      </c>
      <c r="O37" s="35"/>
      <c r="P37" s="35"/>
      <c r="Q37" s="35"/>
      <c r="R37" s="35"/>
      <c r="S37" s="37"/>
    </row>
    <row r="38" spans="1:19" s="26" customFormat="1" ht="16.5" customHeight="1">
      <c r="A38" s="580" t="s">
        <v>24</v>
      </c>
      <c r="B38" s="581"/>
      <c r="C38" s="35"/>
      <c r="D38" s="36" t="s">
        <v>644</v>
      </c>
      <c r="E38" s="37"/>
      <c r="F38" s="37"/>
      <c r="G38" s="36" t="s">
        <v>644</v>
      </c>
      <c r="H38" s="35"/>
      <c r="I38" s="35"/>
      <c r="J38" s="35"/>
      <c r="K38" s="35"/>
      <c r="L38" s="35"/>
      <c r="M38" s="35"/>
      <c r="N38" s="38" t="s">
        <v>644</v>
      </c>
      <c r="O38" s="35"/>
      <c r="P38" s="35"/>
      <c r="Q38" s="35"/>
      <c r="R38" s="35"/>
      <c r="S38" s="37"/>
    </row>
    <row r="39" spans="1:19" s="26" customFormat="1" ht="17.25" customHeight="1">
      <c r="A39" s="580" t="s">
        <v>25</v>
      </c>
      <c r="B39" s="581"/>
      <c r="C39" s="35"/>
      <c r="D39" s="36" t="s">
        <v>644</v>
      </c>
      <c r="E39" s="37"/>
      <c r="F39" s="37"/>
      <c r="G39" s="36" t="s">
        <v>644</v>
      </c>
      <c r="H39" s="35"/>
      <c r="I39" s="35"/>
      <c r="J39" s="35"/>
      <c r="K39" s="35"/>
      <c r="L39" s="35"/>
      <c r="M39" s="35"/>
      <c r="N39" s="38" t="s">
        <v>644</v>
      </c>
      <c r="O39" s="35"/>
      <c r="P39" s="35"/>
      <c r="Q39" s="35"/>
      <c r="R39" s="35"/>
      <c r="S39" s="37"/>
    </row>
    <row r="40" spans="1:19" s="26" customFormat="1" ht="16.5" customHeight="1">
      <c r="A40" s="580" t="s">
        <v>26</v>
      </c>
      <c r="B40" s="581"/>
      <c r="C40" s="35"/>
      <c r="D40" s="36" t="s">
        <v>644</v>
      </c>
      <c r="E40" s="37"/>
      <c r="F40" s="37"/>
      <c r="G40" s="36" t="s">
        <v>644</v>
      </c>
      <c r="H40" s="35"/>
      <c r="I40" s="35"/>
      <c r="J40" s="35"/>
      <c r="K40" s="35"/>
      <c r="L40" s="35"/>
      <c r="M40" s="35"/>
      <c r="N40" s="38" t="s">
        <v>644</v>
      </c>
      <c r="O40" s="35"/>
      <c r="P40" s="35"/>
      <c r="Q40" s="35"/>
      <c r="R40" s="35"/>
      <c r="S40" s="37"/>
    </row>
    <row r="41" spans="1:19" s="26" customFormat="1" ht="17.25" customHeight="1">
      <c r="A41" s="580" t="s">
        <v>27</v>
      </c>
      <c r="B41" s="581"/>
      <c r="C41" s="35"/>
      <c r="D41" s="36" t="s">
        <v>644</v>
      </c>
      <c r="E41" s="37"/>
      <c r="F41" s="37"/>
      <c r="G41" s="36" t="s">
        <v>644</v>
      </c>
      <c r="H41" s="35"/>
      <c r="I41" s="35"/>
      <c r="J41" s="35"/>
      <c r="K41" s="35"/>
      <c r="L41" s="35"/>
      <c r="M41" s="35"/>
      <c r="N41" s="38" t="s">
        <v>644</v>
      </c>
      <c r="O41" s="35"/>
      <c r="P41" s="35"/>
      <c r="Q41" s="35"/>
      <c r="R41" s="35"/>
      <c r="S41" s="37"/>
    </row>
    <row r="42" spans="1:19" s="26" customFormat="1" ht="25.5" customHeight="1">
      <c r="A42" s="580" t="s">
        <v>28</v>
      </c>
      <c r="B42" s="581"/>
      <c r="C42" s="35"/>
      <c r="D42" s="36" t="s">
        <v>644</v>
      </c>
      <c r="E42" s="106"/>
      <c r="F42" s="37"/>
      <c r="G42" s="36" t="s">
        <v>644</v>
      </c>
      <c r="H42" s="35"/>
      <c r="I42" s="35"/>
      <c r="J42" s="35"/>
      <c r="K42" s="35"/>
      <c r="L42" s="35"/>
      <c r="M42" s="35"/>
      <c r="N42" s="38" t="s">
        <v>644</v>
      </c>
      <c r="O42" s="35"/>
      <c r="P42" s="35"/>
      <c r="Q42" s="35"/>
      <c r="R42" s="35"/>
      <c r="S42" s="37"/>
    </row>
    <row r="43" spans="1:19" s="26" customFormat="1" ht="17.25" customHeight="1">
      <c r="A43" s="580" t="s">
        <v>29</v>
      </c>
      <c r="B43" s="581"/>
      <c r="C43" s="35"/>
      <c r="D43" s="36" t="s">
        <v>644</v>
      </c>
      <c r="E43" s="37"/>
      <c r="F43" s="37"/>
      <c r="G43" s="36" t="s">
        <v>644</v>
      </c>
      <c r="H43" s="35"/>
      <c r="I43" s="35"/>
      <c r="J43" s="35"/>
      <c r="K43" s="35"/>
      <c r="L43" s="35"/>
      <c r="M43" s="35"/>
      <c r="N43" s="38" t="s">
        <v>644</v>
      </c>
      <c r="O43" s="35"/>
      <c r="P43" s="35"/>
      <c r="Q43" s="35"/>
      <c r="R43" s="35"/>
      <c r="S43" s="37"/>
    </row>
    <row r="44" spans="1:19" s="26" customFormat="1" ht="16.5" customHeight="1">
      <c r="A44" s="580" t="s">
        <v>30</v>
      </c>
      <c r="B44" s="581"/>
      <c r="C44" s="35"/>
      <c r="D44" s="36" t="s">
        <v>644</v>
      </c>
      <c r="E44" s="37"/>
      <c r="F44" s="37"/>
      <c r="G44" s="36" t="s">
        <v>644</v>
      </c>
      <c r="H44" s="35"/>
      <c r="I44" s="35"/>
      <c r="J44" s="35"/>
      <c r="K44" s="35"/>
      <c r="L44" s="35"/>
      <c r="M44" s="35"/>
      <c r="N44" s="38" t="s">
        <v>644</v>
      </c>
      <c r="O44" s="35"/>
      <c r="P44" s="35"/>
      <c r="Q44" s="35"/>
      <c r="R44" s="35"/>
      <c r="S44" s="37"/>
    </row>
    <row r="45" spans="1:19" s="26" customFormat="1" ht="17.25" customHeight="1">
      <c r="A45" s="580" t="s">
        <v>31</v>
      </c>
      <c r="B45" s="581"/>
      <c r="C45" s="35"/>
      <c r="D45" s="36" t="s">
        <v>644</v>
      </c>
      <c r="E45" s="37"/>
      <c r="F45" s="37"/>
      <c r="G45" s="36" t="s">
        <v>644</v>
      </c>
      <c r="H45" s="35"/>
      <c r="I45" s="35"/>
      <c r="J45" s="35"/>
      <c r="K45" s="35"/>
      <c r="L45" s="35"/>
      <c r="M45" s="35"/>
      <c r="N45" s="38" t="s">
        <v>644</v>
      </c>
      <c r="O45" s="35"/>
      <c r="P45" s="35"/>
      <c r="Q45" s="35"/>
      <c r="R45" s="35"/>
      <c r="S45" s="37"/>
    </row>
    <row r="46" spans="1:19" s="26" customFormat="1" ht="23.25" customHeight="1">
      <c r="A46" s="580" t="s">
        <v>32</v>
      </c>
      <c r="B46" s="581"/>
      <c r="C46" s="35"/>
      <c r="D46" s="36" t="s">
        <v>644</v>
      </c>
      <c r="E46" s="37"/>
      <c r="F46" s="37"/>
      <c r="G46" s="36" t="s">
        <v>644</v>
      </c>
      <c r="H46" s="35"/>
      <c r="I46" s="35"/>
      <c r="J46" s="35"/>
      <c r="K46" s="35"/>
      <c r="L46" s="35"/>
      <c r="M46" s="35"/>
      <c r="N46" s="38" t="s">
        <v>644</v>
      </c>
      <c r="O46" s="35"/>
      <c r="P46" s="35"/>
      <c r="Q46" s="35"/>
      <c r="R46" s="35"/>
      <c r="S46" s="37"/>
    </row>
    <row r="47" spans="1:19" s="26" customFormat="1" ht="28.5" customHeight="1">
      <c r="A47" s="580" t="s">
        <v>33</v>
      </c>
      <c r="B47" s="581"/>
      <c r="C47" s="35"/>
      <c r="D47" s="36" t="s">
        <v>644</v>
      </c>
      <c r="E47" s="37"/>
      <c r="F47" s="37"/>
      <c r="G47" s="36" t="s">
        <v>644</v>
      </c>
      <c r="H47" s="35"/>
      <c r="I47" s="35"/>
      <c r="J47" s="35"/>
      <c r="K47" s="35"/>
      <c r="L47" s="35"/>
      <c r="M47" s="35"/>
      <c r="N47" s="38" t="s">
        <v>644</v>
      </c>
      <c r="O47" s="35"/>
      <c r="P47" s="35"/>
      <c r="Q47" s="35"/>
      <c r="R47" s="35"/>
      <c r="S47" s="37"/>
    </row>
    <row r="48" spans="1:19" s="26" customFormat="1" ht="17.25" customHeight="1">
      <c r="A48" s="580" t="s">
        <v>34</v>
      </c>
      <c r="B48" s="581"/>
      <c r="C48" s="35"/>
      <c r="D48" s="36" t="s">
        <v>644</v>
      </c>
      <c r="E48" s="37"/>
      <c r="F48" s="37"/>
      <c r="G48" s="36" t="s">
        <v>644</v>
      </c>
      <c r="H48" s="35"/>
      <c r="I48" s="35"/>
      <c r="J48" s="35"/>
      <c r="K48" s="35"/>
      <c r="L48" s="35"/>
      <c r="M48" s="35"/>
      <c r="N48" s="38" t="s">
        <v>644</v>
      </c>
      <c r="O48" s="35"/>
      <c r="P48" s="35"/>
      <c r="Q48" s="35"/>
      <c r="R48" s="35"/>
      <c r="S48" s="37"/>
    </row>
    <row r="49" spans="1:19" s="26" customFormat="1" ht="16.5" customHeight="1">
      <c r="A49" s="105" t="s">
        <v>35</v>
      </c>
      <c r="B49" s="105"/>
      <c r="C49" s="35"/>
      <c r="D49" s="36" t="s">
        <v>644</v>
      </c>
      <c r="E49" s="37"/>
      <c r="F49" s="37"/>
      <c r="G49" s="36" t="s">
        <v>644</v>
      </c>
      <c r="H49" s="35"/>
      <c r="I49" s="35"/>
      <c r="J49" s="35"/>
      <c r="K49" s="35"/>
      <c r="L49" s="35"/>
      <c r="M49" s="35"/>
      <c r="N49" s="38" t="s">
        <v>644</v>
      </c>
      <c r="O49" s="35"/>
      <c r="P49" s="35"/>
      <c r="Q49" s="35"/>
      <c r="R49" s="35"/>
      <c r="S49" s="37"/>
    </row>
    <row r="50" spans="1:19" s="26" customFormat="1" ht="24" customHeight="1">
      <c r="A50" s="580" t="s">
        <v>36</v>
      </c>
      <c r="B50" s="581"/>
      <c r="C50" s="35"/>
      <c r="D50" s="36" t="s">
        <v>644</v>
      </c>
      <c r="E50" s="37"/>
      <c r="F50" s="37"/>
      <c r="G50" s="36" t="s">
        <v>644</v>
      </c>
      <c r="H50" s="35"/>
      <c r="I50" s="35"/>
      <c r="J50" s="35"/>
      <c r="K50" s="35"/>
      <c r="L50" s="35"/>
      <c r="M50" s="35"/>
      <c r="N50" s="38" t="s">
        <v>644</v>
      </c>
      <c r="O50" s="35"/>
      <c r="P50" s="35"/>
      <c r="Q50" s="35"/>
      <c r="R50" s="35"/>
      <c r="S50" s="37"/>
    </row>
    <row r="51" spans="1:19" s="26" customFormat="1" ht="16.5" customHeight="1">
      <c r="A51" s="580" t="s">
        <v>37</v>
      </c>
      <c r="B51" s="581"/>
      <c r="C51" s="35"/>
      <c r="D51" s="36" t="s">
        <v>644</v>
      </c>
      <c r="E51" s="37"/>
      <c r="F51" s="37"/>
      <c r="G51" s="36" t="s">
        <v>644</v>
      </c>
      <c r="H51" s="35"/>
      <c r="I51" s="35"/>
      <c r="J51" s="35"/>
      <c r="K51" s="35"/>
      <c r="L51" s="35"/>
      <c r="M51" s="35"/>
      <c r="N51" s="38" t="s">
        <v>644</v>
      </c>
      <c r="O51" s="35"/>
      <c r="P51" s="35"/>
      <c r="Q51" s="35"/>
      <c r="R51" s="35"/>
      <c r="S51" s="37"/>
    </row>
    <row r="52" spans="1:19" s="26" customFormat="1" ht="16.5" customHeight="1">
      <c r="A52" s="580" t="s">
        <v>38</v>
      </c>
      <c r="B52" s="581"/>
      <c r="C52" s="35"/>
      <c r="D52" s="36" t="s">
        <v>644</v>
      </c>
      <c r="E52" s="37"/>
      <c r="F52" s="37"/>
      <c r="G52" s="36" t="s">
        <v>644</v>
      </c>
      <c r="H52" s="35"/>
      <c r="I52" s="35"/>
      <c r="J52" s="35"/>
      <c r="K52" s="35"/>
      <c r="L52" s="35"/>
      <c r="M52" s="35"/>
      <c r="N52" s="38" t="s">
        <v>644</v>
      </c>
      <c r="O52" s="35"/>
      <c r="P52" s="35"/>
      <c r="Q52" s="35"/>
      <c r="R52" s="35"/>
      <c r="S52" s="37"/>
    </row>
    <row r="53" spans="1:19" s="26" customFormat="1" ht="30.75" customHeight="1">
      <c r="A53" s="580" t="s">
        <v>39</v>
      </c>
      <c r="B53" s="581"/>
      <c r="C53" s="35"/>
      <c r="D53" s="36" t="s">
        <v>644</v>
      </c>
      <c r="E53" s="37"/>
      <c r="F53" s="37"/>
      <c r="G53" s="36" t="s">
        <v>644</v>
      </c>
      <c r="H53" s="35"/>
      <c r="I53" s="35"/>
      <c r="J53" s="35"/>
      <c r="K53" s="35"/>
      <c r="L53" s="35"/>
      <c r="M53" s="35"/>
      <c r="N53" s="38" t="s">
        <v>644</v>
      </c>
      <c r="O53" s="35"/>
      <c r="P53" s="35"/>
      <c r="Q53" s="35"/>
      <c r="R53" s="35"/>
      <c r="S53" s="37"/>
    </row>
    <row r="54" spans="1:19" s="26" customFormat="1" ht="16.5" customHeight="1">
      <c r="A54" s="580" t="s">
        <v>40</v>
      </c>
      <c r="B54" s="581"/>
      <c r="C54" s="35"/>
      <c r="D54" s="36" t="s">
        <v>644</v>
      </c>
      <c r="E54" s="37"/>
      <c r="F54" s="37"/>
      <c r="G54" s="36" t="s">
        <v>644</v>
      </c>
      <c r="H54" s="35"/>
      <c r="I54" s="35"/>
      <c r="J54" s="35"/>
      <c r="K54" s="35"/>
      <c r="L54" s="35"/>
      <c r="M54" s="35"/>
      <c r="N54" s="38" t="s">
        <v>644</v>
      </c>
      <c r="O54" s="35"/>
      <c r="P54" s="35"/>
      <c r="Q54" s="35"/>
      <c r="R54" s="35"/>
      <c r="S54" s="37"/>
    </row>
    <row r="55" spans="1:19" s="26" customFormat="1" ht="27" customHeight="1">
      <c r="A55" s="580" t="s">
        <v>41</v>
      </c>
      <c r="B55" s="581"/>
      <c r="C55" s="35"/>
      <c r="D55" s="36" t="s">
        <v>644</v>
      </c>
      <c r="E55" s="37"/>
      <c r="F55" s="37"/>
      <c r="G55" s="36" t="s">
        <v>644</v>
      </c>
      <c r="H55" s="35">
        <v>1</v>
      </c>
      <c r="I55" s="35">
        <v>1</v>
      </c>
      <c r="J55" s="35"/>
      <c r="K55" s="35">
        <v>1</v>
      </c>
      <c r="L55" s="35"/>
      <c r="M55" s="35"/>
      <c r="N55" s="38" t="s">
        <v>644</v>
      </c>
      <c r="O55" s="35">
        <v>1</v>
      </c>
      <c r="P55" s="35"/>
      <c r="Q55" s="35">
        <v>1</v>
      </c>
      <c r="R55" s="35"/>
      <c r="S55" s="37"/>
    </row>
    <row r="56" spans="1:19" s="26" customFormat="1" ht="28.5" customHeight="1">
      <c r="A56" s="580" t="s">
        <v>42</v>
      </c>
      <c r="B56" s="581"/>
      <c r="C56" s="35">
        <v>2</v>
      </c>
      <c r="D56" s="36" t="s">
        <v>644</v>
      </c>
      <c r="E56" s="37">
        <v>2</v>
      </c>
      <c r="F56" s="37"/>
      <c r="G56" s="36" t="s">
        <v>644</v>
      </c>
      <c r="H56" s="35">
        <v>1</v>
      </c>
      <c r="I56" s="35">
        <v>1</v>
      </c>
      <c r="J56" s="35"/>
      <c r="K56" s="35">
        <v>1</v>
      </c>
      <c r="L56" s="35"/>
      <c r="M56" s="35"/>
      <c r="N56" s="38" t="s">
        <v>644</v>
      </c>
      <c r="O56" s="35">
        <v>1</v>
      </c>
      <c r="P56" s="35"/>
      <c r="Q56" s="35">
        <v>1</v>
      </c>
      <c r="R56" s="35"/>
      <c r="S56" s="37"/>
    </row>
    <row r="57" spans="1:19" s="26" customFormat="1" ht="36" customHeight="1">
      <c r="A57" s="580" t="s">
        <v>43</v>
      </c>
      <c r="B57" s="581"/>
      <c r="C57" s="35"/>
      <c r="D57" s="36" t="s">
        <v>644</v>
      </c>
      <c r="E57" s="37"/>
      <c r="F57" s="37"/>
      <c r="G57" s="36" t="s">
        <v>644</v>
      </c>
      <c r="H57" s="35"/>
      <c r="I57" s="35"/>
      <c r="J57" s="35"/>
      <c r="K57" s="35"/>
      <c r="L57" s="35"/>
      <c r="M57" s="35"/>
      <c r="N57" s="38" t="s">
        <v>644</v>
      </c>
      <c r="O57" s="35"/>
      <c r="P57" s="35"/>
      <c r="Q57" s="35"/>
      <c r="R57" s="35"/>
      <c r="S57" s="37"/>
    </row>
    <row r="58" spans="1:19" s="26" customFormat="1" ht="63.75">
      <c r="A58" s="30" t="s">
        <v>672</v>
      </c>
      <c r="B58" s="31" t="s">
        <v>361</v>
      </c>
      <c r="C58" s="32">
        <f>IF((E58+F58)=SUM(C59:C81),SUM(C59:C81),"`ОШ!`")</f>
        <v>2</v>
      </c>
      <c r="D58" s="33" t="s">
        <v>644</v>
      </c>
      <c r="E58" s="32">
        <f>SUM(E59:E81)</f>
        <v>2</v>
      </c>
      <c r="F58" s="32">
        <f>SUM(F59:F81)</f>
        <v>0</v>
      </c>
      <c r="G58" s="33" t="s">
        <v>644</v>
      </c>
      <c r="H58" s="32">
        <f>SUM(H59:H81)</f>
        <v>0</v>
      </c>
      <c r="I58" s="32">
        <f>IF(AND(F58+H58=SUM(I59:I81),J58+K58=SUM(I59:I81)),SUM(I59:I81),"`ОШ!`")</f>
        <v>0</v>
      </c>
      <c r="J58" s="32">
        <f>SUM(J59:J81)</f>
        <v>0</v>
      </c>
      <c r="K58" s="32">
        <f>SUM(K59:K81)</f>
        <v>0</v>
      </c>
      <c r="L58" s="32">
        <f>SUM(L59:L81)</f>
        <v>0</v>
      </c>
      <c r="M58" s="32">
        <f>SUM(M59:M81)</f>
        <v>0</v>
      </c>
      <c r="N58" s="33" t="s">
        <v>644</v>
      </c>
      <c r="O58" s="32">
        <f>IF((Q58+R58+S58)=SUM(O59:O81),SUM(O59:O81),"`ОШИБКА!`")</f>
        <v>0</v>
      </c>
      <c r="P58" s="32">
        <f>SUM(P59:P81)</f>
        <v>0</v>
      </c>
      <c r="Q58" s="32">
        <f>SUM(Q59:Q81)</f>
        <v>0</v>
      </c>
      <c r="R58" s="32">
        <f>SUM(R59:R81)</f>
        <v>0</v>
      </c>
      <c r="S58" s="32">
        <f>SUM(S59:S81)</f>
        <v>0</v>
      </c>
    </row>
    <row r="59" spans="1:19" s="26" customFormat="1" ht="17.25" customHeight="1">
      <c r="A59" s="580" t="s">
        <v>20</v>
      </c>
      <c r="B59" s="581"/>
      <c r="C59" s="35"/>
      <c r="D59" s="36" t="s">
        <v>644</v>
      </c>
      <c r="E59" s="37"/>
      <c r="F59" s="37"/>
      <c r="G59" s="36" t="s">
        <v>644</v>
      </c>
      <c r="H59" s="35"/>
      <c r="I59" s="35"/>
      <c r="J59" s="35"/>
      <c r="K59" s="35"/>
      <c r="L59" s="35"/>
      <c r="M59" s="35"/>
      <c r="N59" s="38" t="s">
        <v>644</v>
      </c>
      <c r="O59" s="35"/>
      <c r="P59" s="35"/>
      <c r="Q59" s="35"/>
      <c r="R59" s="35"/>
      <c r="S59" s="37"/>
    </row>
    <row r="60" spans="1:19" s="26" customFormat="1" ht="17.25" customHeight="1">
      <c r="A60" s="580" t="s">
        <v>21</v>
      </c>
      <c r="B60" s="581"/>
      <c r="C60" s="35"/>
      <c r="D60" s="36" t="s">
        <v>644</v>
      </c>
      <c r="E60" s="37"/>
      <c r="F60" s="37"/>
      <c r="G60" s="36" t="s">
        <v>644</v>
      </c>
      <c r="H60" s="35"/>
      <c r="I60" s="35"/>
      <c r="J60" s="35"/>
      <c r="K60" s="35"/>
      <c r="L60" s="35"/>
      <c r="M60" s="35"/>
      <c r="N60" s="38" t="s">
        <v>644</v>
      </c>
      <c r="O60" s="35"/>
      <c r="P60" s="35"/>
      <c r="Q60" s="35"/>
      <c r="R60" s="35"/>
      <c r="S60" s="37"/>
    </row>
    <row r="61" spans="1:19" s="26" customFormat="1" ht="17.25" customHeight="1">
      <c r="A61" s="580" t="s">
        <v>22</v>
      </c>
      <c r="B61" s="581"/>
      <c r="C61" s="35"/>
      <c r="D61" s="36" t="s">
        <v>644</v>
      </c>
      <c r="E61" s="37"/>
      <c r="F61" s="37"/>
      <c r="G61" s="36" t="s">
        <v>644</v>
      </c>
      <c r="H61" s="35"/>
      <c r="I61" s="35"/>
      <c r="J61" s="35"/>
      <c r="K61" s="35"/>
      <c r="L61" s="35"/>
      <c r="M61" s="35"/>
      <c r="N61" s="38" t="s">
        <v>644</v>
      </c>
      <c r="O61" s="35"/>
      <c r="P61" s="35"/>
      <c r="Q61" s="35"/>
      <c r="R61" s="35"/>
      <c r="S61" s="37"/>
    </row>
    <row r="62" spans="1:19" s="26" customFormat="1" ht="17.25" customHeight="1">
      <c r="A62" s="580" t="s">
        <v>23</v>
      </c>
      <c r="B62" s="581"/>
      <c r="C62" s="35">
        <v>1</v>
      </c>
      <c r="D62" s="36" t="s">
        <v>644</v>
      </c>
      <c r="E62" s="37">
        <v>1</v>
      </c>
      <c r="F62" s="37"/>
      <c r="G62" s="36" t="s">
        <v>644</v>
      </c>
      <c r="H62" s="35"/>
      <c r="I62" s="35"/>
      <c r="J62" s="35"/>
      <c r="K62" s="35"/>
      <c r="L62" s="35"/>
      <c r="M62" s="35"/>
      <c r="N62" s="38" t="s">
        <v>644</v>
      </c>
      <c r="O62" s="35"/>
      <c r="P62" s="35"/>
      <c r="Q62" s="35"/>
      <c r="R62" s="35"/>
      <c r="S62" s="37"/>
    </row>
    <row r="63" spans="1:19" s="26" customFormat="1" ht="17.25" customHeight="1">
      <c r="A63" s="580" t="s">
        <v>24</v>
      </c>
      <c r="B63" s="581"/>
      <c r="C63" s="35">
        <v>1</v>
      </c>
      <c r="D63" s="36" t="s">
        <v>644</v>
      </c>
      <c r="E63" s="37">
        <v>1</v>
      </c>
      <c r="F63" s="37"/>
      <c r="G63" s="36" t="s">
        <v>644</v>
      </c>
      <c r="H63" s="35"/>
      <c r="I63" s="35"/>
      <c r="J63" s="35"/>
      <c r="K63" s="35"/>
      <c r="L63" s="35"/>
      <c r="M63" s="35"/>
      <c r="N63" s="38" t="s">
        <v>644</v>
      </c>
      <c r="O63" s="35"/>
      <c r="P63" s="35"/>
      <c r="Q63" s="35"/>
      <c r="R63" s="35"/>
      <c r="S63" s="37"/>
    </row>
    <row r="64" spans="1:19" s="26" customFormat="1" ht="17.25" customHeight="1">
      <c r="A64" s="580" t="s">
        <v>25</v>
      </c>
      <c r="B64" s="581"/>
      <c r="C64" s="35"/>
      <c r="D64" s="36" t="s">
        <v>644</v>
      </c>
      <c r="E64" s="37"/>
      <c r="F64" s="37"/>
      <c r="G64" s="36" t="s">
        <v>644</v>
      </c>
      <c r="H64" s="35"/>
      <c r="I64" s="35"/>
      <c r="J64" s="35"/>
      <c r="K64" s="35"/>
      <c r="L64" s="35"/>
      <c r="M64" s="35"/>
      <c r="N64" s="38" t="s">
        <v>644</v>
      </c>
      <c r="O64" s="35"/>
      <c r="P64" s="35"/>
      <c r="Q64" s="35"/>
      <c r="R64" s="35"/>
      <c r="S64" s="37"/>
    </row>
    <row r="65" spans="1:19" s="26" customFormat="1" ht="17.25" customHeight="1">
      <c r="A65" s="580" t="s">
        <v>26</v>
      </c>
      <c r="B65" s="581"/>
      <c r="C65" s="35"/>
      <c r="D65" s="36" t="s">
        <v>644</v>
      </c>
      <c r="E65" s="37"/>
      <c r="F65" s="37"/>
      <c r="G65" s="36" t="s">
        <v>644</v>
      </c>
      <c r="H65" s="35"/>
      <c r="I65" s="35"/>
      <c r="J65" s="35"/>
      <c r="K65" s="35"/>
      <c r="L65" s="35"/>
      <c r="M65" s="35"/>
      <c r="N65" s="38" t="s">
        <v>644</v>
      </c>
      <c r="O65" s="35"/>
      <c r="P65" s="35"/>
      <c r="Q65" s="35"/>
      <c r="R65" s="35"/>
      <c r="S65" s="37"/>
    </row>
    <row r="66" spans="1:19" s="26" customFormat="1" ht="17.25" customHeight="1">
      <c r="A66" s="580" t="s">
        <v>27</v>
      </c>
      <c r="B66" s="581"/>
      <c r="C66" s="35"/>
      <c r="D66" s="36" t="s">
        <v>644</v>
      </c>
      <c r="E66" s="37"/>
      <c r="F66" s="37"/>
      <c r="G66" s="36" t="s">
        <v>644</v>
      </c>
      <c r="H66" s="35"/>
      <c r="I66" s="35"/>
      <c r="J66" s="35"/>
      <c r="K66" s="35"/>
      <c r="L66" s="35"/>
      <c r="M66" s="35"/>
      <c r="N66" s="38" t="s">
        <v>644</v>
      </c>
      <c r="O66" s="35"/>
      <c r="P66" s="35"/>
      <c r="Q66" s="35"/>
      <c r="R66" s="35"/>
      <c r="S66" s="37"/>
    </row>
    <row r="67" spans="1:19" s="26" customFormat="1" ht="30" customHeight="1">
      <c r="A67" s="580" t="s">
        <v>28</v>
      </c>
      <c r="B67" s="581"/>
      <c r="C67" s="35"/>
      <c r="D67" s="36" t="s">
        <v>644</v>
      </c>
      <c r="E67" s="37"/>
      <c r="F67" s="37"/>
      <c r="G67" s="36" t="s">
        <v>644</v>
      </c>
      <c r="H67" s="35"/>
      <c r="I67" s="35"/>
      <c r="J67" s="35"/>
      <c r="K67" s="35"/>
      <c r="L67" s="35"/>
      <c r="M67" s="35"/>
      <c r="N67" s="38" t="s">
        <v>644</v>
      </c>
      <c r="O67" s="35"/>
      <c r="P67" s="35"/>
      <c r="Q67" s="35"/>
      <c r="R67" s="35"/>
      <c r="S67" s="37"/>
    </row>
    <row r="68" spans="1:19" s="26" customFormat="1" ht="17.25" customHeight="1">
      <c r="A68" s="580" t="s">
        <v>29</v>
      </c>
      <c r="B68" s="581"/>
      <c r="C68" s="35"/>
      <c r="D68" s="36" t="s">
        <v>644</v>
      </c>
      <c r="E68" s="37"/>
      <c r="F68" s="37"/>
      <c r="G68" s="36" t="s">
        <v>644</v>
      </c>
      <c r="H68" s="35"/>
      <c r="I68" s="35"/>
      <c r="J68" s="35"/>
      <c r="K68" s="35"/>
      <c r="L68" s="35"/>
      <c r="M68" s="35"/>
      <c r="N68" s="38" t="s">
        <v>644</v>
      </c>
      <c r="O68" s="35"/>
      <c r="P68" s="35"/>
      <c r="Q68" s="35"/>
      <c r="R68" s="35"/>
      <c r="S68" s="37"/>
    </row>
    <row r="69" spans="1:19" s="26" customFormat="1" ht="17.25" customHeight="1">
      <c r="A69" s="580" t="s">
        <v>30</v>
      </c>
      <c r="B69" s="581"/>
      <c r="C69" s="35"/>
      <c r="D69" s="36" t="s">
        <v>644</v>
      </c>
      <c r="E69" s="37"/>
      <c r="F69" s="37"/>
      <c r="G69" s="36" t="s">
        <v>644</v>
      </c>
      <c r="H69" s="35"/>
      <c r="I69" s="35"/>
      <c r="J69" s="35"/>
      <c r="K69" s="35"/>
      <c r="L69" s="35"/>
      <c r="M69" s="35"/>
      <c r="N69" s="38" t="s">
        <v>644</v>
      </c>
      <c r="O69" s="35"/>
      <c r="P69" s="35"/>
      <c r="Q69" s="35"/>
      <c r="R69" s="35"/>
      <c r="S69" s="37"/>
    </row>
    <row r="70" spans="1:19" s="26" customFormat="1" ht="17.25" customHeight="1">
      <c r="A70" s="580" t="s">
        <v>31</v>
      </c>
      <c r="B70" s="581"/>
      <c r="C70" s="35"/>
      <c r="D70" s="36" t="s">
        <v>644</v>
      </c>
      <c r="E70" s="37"/>
      <c r="F70" s="37"/>
      <c r="G70" s="36" t="s">
        <v>644</v>
      </c>
      <c r="H70" s="35"/>
      <c r="I70" s="35"/>
      <c r="J70" s="35"/>
      <c r="K70" s="35"/>
      <c r="L70" s="35"/>
      <c r="M70" s="35"/>
      <c r="N70" s="38" t="s">
        <v>644</v>
      </c>
      <c r="O70" s="35"/>
      <c r="P70" s="35"/>
      <c r="Q70" s="35"/>
      <c r="R70" s="35"/>
      <c r="S70" s="37"/>
    </row>
    <row r="71" spans="1:19" s="26" customFormat="1" ht="17.25" customHeight="1">
      <c r="A71" s="580" t="s">
        <v>32</v>
      </c>
      <c r="B71" s="581"/>
      <c r="C71" s="35"/>
      <c r="D71" s="36" t="s">
        <v>644</v>
      </c>
      <c r="E71" s="37"/>
      <c r="F71" s="37"/>
      <c r="G71" s="36" t="s">
        <v>644</v>
      </c>
      <c r="H71" s="35"/>
      <c r="I71" s="35"/>
      <c r="J71" s="35"/>
      <c r="K71" s="35"/>
      <c r="L71" s="35"/>
      <c r="M71" s="35"/>
      <c r="N71" s="38" t="s">
        <v>644</v>
      </c>
      <c r="O71" s="35"/>
      <c r="P71" s="35"/>
      <c r="Q71" s="35"/>
      <c r="R71" s="35"/>
      <c r="S71" s="37"/>
    </row>
    <row r="72" spans="1:19" s="26" customFormat="1" ht="30" customHeight="1">
      <c r="A72" s="580" t="s">
        <v>33</v>
      </c>
      <c r="B72" s="581"/>
      <c r="C72" s="35"/>
      <c r="D72" s="36" t="s">
        <v>644</v>
      </c>
      <c r="E72" s="37"/>
      <c r="F72" s="37"/>
      <c r="G72" s="36" t="s">
        <v>644</v>
      </c>
      <c r="H72" s="35"/>
      <c r="I72" s="35"/>
      <c r="J72" s="35"/>
      <c r="K72" s="35"/>
      <c r="L72" s="35"/>
      <c r="M72" s="35"/>
      <c r="N72" s="38" t="s">
        <v>644</v>
      </c>
      <c r="O72" s="35"/>
      <c r="P72" s="35"/>
      <c r="Q72" s="35"/>
      <c r="R72" s="35"/>
      <c r="S72" s="37"/>
    </row>
    <row r="73" spans="1:19" s="26" customFormat="1" ht="17.25" customHeight="1">
      <c r="A73" s="580" t="s">
        <v>34</v>
      </c>
      <c r="B73" s="581"/>
      <c r="C73" s="35"/>
      <c r="D73" s="36" t="s">
        <v>644</v>
      </c>
      <c r="E73" s="37"/>
      <c r="F73" s="37"/>
      <c r="G73" s="36" t="s">
        <v>644</v>
      </c>
      <c r="H73" s="35"/>
      <c r="I73" s="35"/>
      <c r="J73" s="35"/>
      <c r="K73" s="35"/>
      <c r="L73" s="35"/>
      <c r="M73" s="35"/>
      <c r="N73" s="38" t="s">
        <v>644</v>
      </c>
      <c r="O73" s="35"/>
      <c r="P73" s="35"/>
      <c r="Q73" s="35"/>
      <c r="R73" s="35"/>
      <c r="S73" s="37"/>
    </row>
    <row r="74" spans="1:19" s="26" customFormat="1" ht="17.25" customHeight="1">
      <c r="A74" s="105" t="s">
        <v>35</v>
      </c>
      <c r="B74" s="105"/>
      <c r="C74" s="35"/>
      <c r="D74" s="36" t="s">
        <v>644</v>
      </c>
      <c r="E74" s="37"/>
      <c r="F74" s="37"/>
      <c r="G74" s="36" t="s">
        <v>644</v>
      </c>
      <c r="H74" s="35"/>
      <c r="I74" s="35"/>
      <c r="J74" s="35"/>
      <c r="K74" s="35"/>
      <c r="L74" s="35"/>
      <c r="M74" s="35"/>
      <c r="N74" s="38" t="s">
        <v>644</v>
      </c>
      <c r="O74" s="35"/>
      <c r="P74" s="35"/>
      <c r="Q74" s="35"/>
      <c r="R74" s="35"/>
      <c r="S74" s="37"/>
    </row>
    <row r="75" spans="1:19" s="26" customFormat="1" ht="17.25" customHeight="1">
      <c r="A75" s="580" t="s">
        <v>36</v>
      </c>
      <c r="B75" s="581"/>
      <c r="C75" s="35"/>
      <c r="D75" s="36" t="s">
        <v>644</v>
      </c>
      <c r="E75" s="37"/>
      <c r="F75" s="37"/>
      <c r="G75" s="36" t="s">
        <v>644</v>
      </c>
      <c r="H75" s="35"/>
      <c r="I75" s="35"/>
      <c r="J75" s="35"/>
      <c r="K75" s="35"/>
      <c r="L75" s="35"/>
      <c r="M75" s="35"/>
      <c r="N75" s="38" t="s">
        <v>644</v>
      </c>
      <c r="O75" s="35"/>
      <c r="P75" s="35"/>
      <c r="Q75" s="35"/>
      <c r="R75" s="35"/>
      <c r="S75" s="37"/>
    </row>
    <row r="76" spans="1:19" s="26" customFormat="1" ht="17.25" customHeight="1">
      <c r="A76" s="580" t="s">
        <v>37</v>
      </c>
      <c r="B76" s="581"/>
      <c r="C76" s="35"/>
      <c r="D76" s="36" t="s">
        <v>644</v>
      </c>
      <c r="E76" s="37"/>
      <c r="F76" s="37"/>
      <c r="G76" s="36" t="s">
        <v>644</v>
      </c>
      <c r="H76" s="35"/>
      <c r="I76" s="35"/>
      <c r="J76" s="35"/>
      <c r="K76" s="35"/>
      <c r="L76" s="35"/>
      <c r="M76" s="35"/>
      <c r="N76" s="38" t="s">
        <v>644</v>
      </c>
      <c r="O76" s="35"/>
      <c r="P76" s="35"/>
      <c r="Q76" s="35"/>
      <c r="R76" s="35"/>
      <c r="S76" s="37"/>
    </row>
    <row r="77" spans="1:19" s="26" customFormat="1" ht="17.25" customHeight="1">
      <c r="A77" s="580" t="s">
        <v>38</v>
      </c>
      <c r="B77" s="581"/>
      <c r="C77" s="35"/>
      <c r="D77" s="36" t="s">
        <v>644</v>
      </c>
      <c r="E77" s="37"/>
      <c r="F77" s="37"/>
      <c r="G77" s="36" t="s">
        <v>644</v>
      </c>
      <c r="H77" s="35"/>
      <c r="I77" s="35"/>
      <c r="J77" s="35"/>
      <c r="K77" s="35"/>
      <c r="L77" s="35"/>
      <c r="M77" s="35"/>
      <c r="N77" s="38" t="s">
        <v>644</v>
      </c>
      <c r="O77" s="35"/>
      <c r="P77" s="35"/>
      <c r="Q77" s="35"/>
      <c r="R77" s="35"/>
      <c r="S77" s="37"/>
    </row>
    <row r="78" spans="1:19" s="26" customFormat="1" ht="25.5" customHeight="1">
      <c r="A78" s="580" t="s">
        <v>39</v>
      </c>
      <c r="B78" s="581"/>
      <c r="C78" s="35"/>
      <c r="D78" s="36" t="s">
        <v>644</v>
      </c>
      <c r="E78" s="37"/>
      <c r="F78" s="37"/>
      <c r="G78" s="36" t="s">
        <v>644</v>
      </c>
      <c r="H78" s="35"/>
      <c r="I78" s="35"/>
      <c r="J78" s="35"/>
      <c r="K78" s="35"/>
      <c r="L78" s="35"/>
      <c r="M78" s="35"/>
      <c r="N78" s="38" t="s">
        <v>644</v>
      </c>
      <c r="O78" s="35"/>
      <c r="P78" s="35"/>
      <c r="Q78" s="35"/>
      <c r="R78" s="35"/>
      <c r="S78" s="37"/>
    </row>
    <row r="79" spans="1:19" s="26" customFormat="1" ht="17.25" customHeight="1">
      <c r="A79" s="580" t="s">
        <v>40</v>
      </c>
      <c r="B79" s="581"/>
      <c r="C79" s="35"/>
      <c r="D79" s="36" t="s">
        <v>644</v>
      </c>
      <c r="E79" s="37"/>
      <c r="F79" s="37"/>
      <c r="G79" s="36" t="s">
        <v>644</v>
      </c>
      <c r="H79" s="35"/>
      <c r="I79" s="35"/>
      <c r="J79" s="35"/>
      <c r="K79" s="35"/>
      <c r="L79" s="35"/>
      <c r="M79" s="35"/>
      <c r="N79" s="38" t="s">
        <v>644</v>
      </c>
      <c r="O79" s="35"/>
      <c r="P79" s="35"/>
      <c r="Q79" s="35"/>
      <c r="R79" s="35"/>
      <c r="S79" s="37"/>
    </row>
    <row r="80" spans="1:19" s="26" customFormat="1" ht="30.75" customHeight="1">
      <c r="A80" s="580" t="s">
        <v>41</v>
      </c>
      <c r="B80" s="581"/>
      <c r="C80" s="35"/>
      <c r="D80" s="36" t="s">
        <v>644</v>
      </c>
      <c r="E80" s="37"/>
      <c r="F80" s="37"/>
      <c r="G80" s="36" t="s">
        <v>644</v>
      </c>
      <c r="H80" s="35"/>
      <c r="I80" s="35"/>
      <c r="J80" s="35"/>
      <c r="K80" s="35"/>
      <c r="L80" s="35"/>
      <c r="M80" s="35"/>
      <c r="N80" s="38" t="s">
        <v>644</v>
      </c>
      <c r="O80" s="35"/>
      <c r="P80" s="35"/>
      <c r="Q80" s="35"/>
      <c r="R80" s="35"/>
      <c r="S80" s="37"/>
    </row>
    <row r="81" spans="1:19" s="26" customFormat="1" ht="30" customHeight="1">
      <c r="A81" s="580" t="s">
        <v>42</v>
      </c>
      <c r="B81" s="581"/>
      <c r="C81" s="35"/>
      <c r="D81" s="36" t="s">
        <v>644</v>
      </c>
      <c r="E81" s="37"/>
      <c r="F81" s="37"/>
      <c r="G81" s="36" t="s">
        <v>644</v>
      </c>
      <c r="H81" s="35"/>
      <c r="I81" s="35"/>
      <c r="J81" s="35"/>
      <c r="K81" s="35"/>
      <c r="L81" s="35"/>
      <c r="M81" s="35"/>
      <c r="N81" s="38" t="s">
        <v>644</v>
      </c>
      <c r="O81" s="35"/>
      <c r="P81" s="35"/>
      <c r="Q81" s="35"/>
      <c r="R81" s="35"/>
      <c r="S81" s="37"/>
    </row>
    <row r="82" spans="1:19" s="26" customFormat="1" ht="45" customHeight="1">
      <c r="A82" s="580" t="s">
        <v>43</v>
      </c>
      <c r="B82" s="581"/>
      <c r="C82" s="35"/>
      <c r="D82" s="36" t="s">
        <v>644</v>
      </c>
      <c r="E82" s="37"/>
      <c r="F82" s="37"/>
      <c r="G82" s="36" t="s">
        <v>644</v>
      </c>
      <c r="H82" s="35"/>
      <c r="I82" s="35"/>
      <c r="J82" s="35"/>
      <c r="K82" s="35"/>
      <c r="L82" s="35"/>
      <c r="M82" s="35"/>
      <c r="N82" s="38" t="s">
        <v>644</v>
      </c>
      <c r="O82" s="35"/>
      <c r="P82" s="35"/>
      <c r="Q82" s="35"/>
      <c r="R82" s="35"/>
      <c r="S82" s="37"/>
    </row>
    <row r="83" spans="1:19" s="26" customFormat="1" ht="59.25" customHeight="1">
      <c r="A83" s="30" t="s">
        <v>681</v>
      </c>
      <c r="B83" s="31" t="s">
        <v>673</v>
      </c>
      <c r="C83" s="32">
        <f>IF((E83+F83)=SUM(C84:C106),SUM(C84:C106),"`ОШ!`")</f>
        <v>5</v>
      </c>
      <c r="D83" s="33" t="s">
        <v>644</v>
      </c>
      <c r="E83" s="32">
        <f>SUM(E84:E106)</f>
        <v>3</v>
      </c>
      <c r="F83" s="32">
        <f>SUM(F84:F106)</f>
        <v>2</v>
      </c>
      <c r="G83" s="33" t="s">
        <v>644</v>
      </c>
      <c r="H83" s="32">
        <f>SUM(H84:H106)</f>
        <v>0</v>
      </c>
      <c r="I83" s="32">
        <f>IF(AND(F83+H83=SUM(I84:I106),J83+K83=SUM(I84:I106)),SUM(I84:I106),"`ОШ!`")</f>
        <v>2</v>
      </c>
      <c r="J83" s="32">
        <f>SUM(J84:J106)</f>
        <v>0</v>
      </c>
      <c r="K83" s="32">
        <f>SUM(K84:K106)</f>
        <v>2</v>
      </c>
      <c r="L83" s="32">
        <f>SUM(L84:L106)</f>
        <v>0</v>
      </c>
      <c r="M83" s="32">
        <f>SUM(M84:M106)</f>
        <v>0</v>
      </c>
      <c r="N83" s="33" t="s">
        <v>644</v>
      </c>
      <c r="O83" s="32">
        <f>IF((Q83+R83+S83)=SUM(O84:O106),SUM(O84:O106),"`ОШИБКА!`")</f>
        <v>2</v>
      </c>
      <c r="P83" s="32">
        <f>SUM(P84:P106)</f>
        <v>0</v>
      </c>
      <c r="Q83" s="32">
        <f>SUM(Q84:Q106)</f>
        <v>2</v>
      </c>
      <c r="R83" s="32">
        <f>SUM(R84:R106)</f>
        <v>0</v>
      </c>
      <c r="S83" s="32">
        <f>SUM(S84:S106)</f>
        <v>0</v>
      </c>
    </row>
    <row r="84" spans="1:19" s="26" customFormat="1" ht="17.25" customHeight="1">
      <c r="A84" s="580" t="s">
        <v>20</v>
      </c>
      <c r="B84" s="581"/>
      <c r="C84" s="37"/>
      <c r="D84" s="36" t="s">
        <v>644</v>
      </c>
      <c r="E84" s="37"/>
      <c r="F84" s="37"/>
      <c r="G84" s="36" t="s">
        <v>644</v>
      </c>
      <c r="H84" s="37"/>
      <c r="I84" s="35"/>
      <c r="J84" s="35"/>
      <c r="K84" s="35"/>
      <c r="L84" s="35"/>
      <c r="M84" s="35"/>
      <c r="N84" s="38" t="s">
        <v>644</v>
      </c>
      <c r="O84" s="35"/>
      <c r="P84" s="35"/>
      <c r="Q84" s="35"/>
      <c r="R84" s="35"/>
      <c r="S84" s="37"/>
    </row>
    <row r="85" spans="1:19" s="26" customFormat="1" ht="17.25" customHeight="1">
      <c r="A85" s="580" t="s">
        <v>21</v>
      </c>
      <c r="B85" s="581"/>
      <c r="C85" s="37"/>
      <c r="D85" s="36" t="s">
        <v>644</v>
      </c>
      <c r="E85" s="37"/>
      <c r="F85" s="37"/>
      <c r="G85" s="36" t="s">
        <v>644</v>
      </c>
      <c r="H85" s="37"/>
      <c r="I85" s="35"/>
      <c r="J85" s="35"/>
      <c r="K85" s="35"/>
      <c r="L85" s="35"/>
      <c r="M85" s="35"/>
      <c r="N85" s="38" t="s">
        <v>644</v>
      </c>
      <c r="O85" s="35"/>
      <c r="P85" s="35"/>
      <c r="Q85" s="35"/>
      <c r="R85" s="35"/>
      <c r="S85" s="37"/>
    </row>
    <row r="86" spans="1:19" s="26" customFormat="1" ht="17.25" customHeight="1">
      <c r="A86" s="580" t="s">
        <v>22</v>
      </c>
      <c r="B86" s="581"/>
      <c r="C86" s="37"/>
      <c r="D86" s="36" t="s">
        <v>644</v>
      </c>
      <c r="E86" s="37"/>
      <c r="F86" s="37"/>
      <c r="G86" s="36" t="s">
        <v>644</v>
      </c>
      <c r="H86" s="37"/>
      <c r="I86" s="35"/>
      <c r="J86" s="35"/>
      <c r="K86" s="35"/>
      <c r="L86" s="35"/>
      <c r="M86" s="35"/>
      <c r="N86" s="38" t="s">
        <v>644</v>
      </c>
      <c r="O86" s="35"/>
      <c r="P86" s="35"/>
      <c r="Q86" s="35"/>
      <c r="R86" s="35"/>
      <c r="S86" s="37"/>
    </row>
    <row r="87" spans="1:19" s="26" customFormat="1" ht="17.25" customHeight="1">
      <c r="A87" s="580" t="s">
        <v>23</v>
      </c>
      <c r="B87" s="581"/>
      <c r="C87" s="37"/>
      <c r="D87" s="36" t="s">
        <v>644</v>
      </c>
      <c r="E87" s="37"/>
      <c r="F87" s="37"/>
      <c r="G87" s="36" t="s">
        <v>644</v>
      </c>
      <c r="H87" s="37"/>
      <c r="I87" s="35"/>
      <c r="J87" s="35"/>
      <c r="K87" s="35"/>
      <c r="L87" s="35"/>
      <c r="M87" s="35"/>
      <c r="N87" s="38" t="s">
        <v>644</v>
      </c>
      <c r="O87" s="35"/>
      <c r="P87" s="35"/>
      <c r="Q87" s="35"/>
      <c r="R87" s="35"/>
      <c r="S87" s="37"/>
    </row>
    <row r="88" spans="1:19" s="26" customFormat="1" ht="17.25" customHeight="1">
      <c r="A88" s="580" t="s">
        <v>24</v>
      </c>
      <c r="B88" s="581"/>
      <c r="C88" s="37"/>
      <c r="D88" s="36" t="s">
        <v>644</v>
      </c>
      <c r="E88" s="37"/>
      <c r="F88" s="37"/>
      <c r="G88" s="36" t="s">
        <v>644</v>
      </c>
      <c r="H88" s="37"/>
      <c r="I88" s="35"/>
      <c r="J88" s="35"/>
      <c r="K88" s="35"/>
      <c r="L88" s="35"/>
      <c r="M88" s="35"/>
      <c r="N88" s="38" t="s">
        <v>644</v>
      </c>
      <c r="O88" s="35"/>
      <c r="P88" s="35"/>
      <c r="Q88" s="35"/>
      <c r="R88" s="35"/>
      <c r="S88" s="37"/>
    </row>
    <row r="89" spans="1:19" s="26" customFormat="1" ht="17.25" customHeight="1">
      <c r="A89" s="580" t="s">
        <v>25</v>
      </c>
      <c r="B89" s="581"/>
      <c r="C89" s="37"/>
      <c r="D89" s="36" t="s">
        <v>644</v>
      </c>
      <c r="E89" s="37"/>
      <c r="F89" s="37"/>
      <c r="G89" s="36" t="s">
        <v>644</v>
      </c>
      <c r="H89" s="37"/>
      <c r="I89" s="35"/>
      <c r="J89" s="35"/>
      <c r="K89" s="35"/>
      <c r="L89" s="35"/>
      <c r="M89" s="35"/>
      <c r="N89" s="38" t="s">
        <v>644</v>
      </c>
      <c r="O89" s="35"/>
      <c r="P89" s="35"/>
      <c r="Q89" s="35"/>
      <c r="R89" s="35"/>
      <c r="S89" s="37"/>
    </row>
    <row r="90" spans="1:19" s="26" customFormat="1" ht="17.25" customHeight="1">
      <c r="A90" s="580" t="s">
        <v>26</v>
      </c>
      <c r="B90" s="581"/>
      <c r="C90" s="37"/>
      <c r="D90" s="36" t="s">
        <v>644</v>
      </c>
      <c r="E90" s="37"/>
      <c r="F90" s="37"/>
      <c r="G90" s="36" t="s">
        <v>644</v>
      </c>
      <c r="H90" s="37"/>
      <c r="I90" s="35"/>
      <c r="J90" s="35"/>
      <c r="K90" s="35"/>
      <c r="L90" s="35"/>
      <c r="M90" s="35"/>
      <c r="N90" s="38" t="s">
        <v>644</v>
      </c>
      <c r="O90" s="35"/>
      <c r="P90" s="35"/>
      <c r="Q90" s="35"/>
      <c r="R90" s="35"/>
      <c r="S90" s="37"/>
    </row>
    <row r="91" spans="1:19" s="26" customFormat="1" ht="17.25" customHeight="1">
      <c r="A91" s="580" t="s">
        <v>27</v>
      </c>
      <c r="B91" s="581"/>
      <c r="C91" s="37"/>
      <c r="D91" s="36" t="s">
        <v>644</v>
      </c>
      <c r="E91" s="37"/>
      <c r="F91" s="37"/>
      <c r="G91" s="36" t="s">
        <v>644</v>
      </c>
      <c r="H91" s="37"/>
      <c r="I91" s="35"/>
      <c r="J91" s="35"/>
      <c r="K91" s="35"/>
      <c r="L91" s="35"/>
      <c r="M91" s="35"/>
      <c r="N91" s="38" t="s">
        <v>644</v>
      </c>
      <c r="O91" s="35"/>
      <c r="P91" s="35"/>
      <c r="Q91" s="35"/>
      <c r="R91" s="35"/>
      <c r="S91" s="37"/>
    </row>
    <row r="92" spans="1:19" s="26" customFormat="1" ht="24.75" customHeight="1">
      <c r="A92" s="580" t="s">
        <v>28</v>
      </c>
      <c r="B92" s="581"/>
      <c r="C92" s="37"/>
      <c r="D92" s="36" t="s">
        <v>644</v>
      </c>
      <c r="E92" s="37"/>
      <c r="F92" s="37"/>
      <c r="G92" s="36" t="s">
        <v>644</v>
      </c>
      <c r="H92" s="37"/>
      <c r="I92" s="35"/>
      <c r="J92" s="35"/>
      <c r="K92" s="35"/>
      <c r="L92" s="35"/>
      <c r="M92" s="35"/>
      <c r="N92" s="38" t="s">
        <v>644</v>
      </c>
      <c r="O92" s="35"/>
      <c r="P92" s="35"/>
      <c r="Q92" s="35"/>
      <c r="R92" s="35"/>
      <c r="S92" s="37"/>
    </row>
    <row r="93" spans="1:19" s="26" customFormat="1" ht="17.25" customHeight="1">
      <c r="A93" s="580" t="s">
        <v>29</v>
      </c>
      <c r="B93" s="581"/>
      <c r="C93" s="37"/>
      <c r="D93" s="36" t="s">
        <v>644</v>
      </c>
      <c r="E93" s="37"/>
      <c r="F93" s="37"/>
      <c r="G93" s="36" t="s">
        <v>644</v>
      </c>
      <c r="H93" s="37"/>
      <c r="I93" s="35"/>
      <c r="J93" s="35"/>
      <c r="K93" s="35"/>
      <c r="L93" s="35"/>
      <c r="M93" s="35"/>
      <c r="N93" s="38" t="s">
        <v>644</v>
      </c>
      <c r="O93" s="35"/>
      <c r="P93" s="35"/>
      <c r="Q93" s="35"/>
      <c r="R93" s="35"/>
      <c r="S93" s="37"/>
    </row>
    <row r="94" spans="1:19" s="26" customFormat="1" ht="16.5" customHeight="1">
      <c r="A94" s="580" t="s">
        <v>30</v>
      </c>
      <c r="B94" s="581"/>
      <c r="C94" s="37"/>
      <c r="D94" s="36" t="s">
        <v>644</v>
      </c>
      <c r="E94" s="37"/>
      <c r="F94" s="37"/>
      <c r="G94" s="36" t="s">
        <v>644</v>
      </c>
      <c r="H94" s="37"/>
      <c r="I94" s="35"/>
      <c r="J94" s="35"/>
      <c r="K94" s="35"/>
      <c r="L94" s="35"/>
      <c r="M94" s="35"/>
      <c r="N94" s="38" t="s">
        <v>644</v>
      </c>
      <c r="O94" s="35"/>
      <c r="P94" s="35"/>
      <c r="Q94" s="35"/>
      <c r="R94" s="35"/>
      <c r="S94" s="37"/>
    </row>
    <row r="95" spans="1:19" s="26" customFormat="1" ht="16.5" customHeight="1">
      <c r="A95" s="580" t="s">
        <v>31</v>
      </c>
      <c r="B95" s="581"/>
      <c r="C95" s="37"/>
      <c r="D95" s="36" t="s">
        <v>644</v>
      </c>
      <c r="E95" s="37"/>
      <c r="F95" s="37"/>
      <c r="G95" s="36" t="s">
        <v>644</v>
      </c>
      <c r="H95" s="37"/>
      <c r="I95" s="35"/>
      <c r="J95" s="35"/>
      <c r="K95" s="35"/>
      <c r="L95" s="35"/>
      <c r="M95" s="35"/>
      <c r="N95" s="38" t="s">
        <v>644</v>
      </c>
      <c r="O95" s="35"/>
      <c r="P95" s="35"/>
      <c r="Q95" s="35"/>
      <c r="R95" s="35"/>
      <c r="S95" s="37"/>
    </row>
    <row r="96" spans="1:19" s="26" customFormat="1" ht="24" customHeight="1">
      <c r="A96" s="580" t="s">
        <v>32</v>
      </c>
      <c r="B96" s="581"/>
      <c r="C96" s="37"/>
      <c r="D96" s="36" t="s">
        <v>644</v>
      </c>
      <c r="E96" s="37"/>
      <c r="F96" s="37"/>
      <c r="G96" s="36" t="s">
        <v>644</v>
      </c>
      <c r="H96" s="37"/>
      <c r="I96" s="35"/>
      <c r="J96" s="35"/>
      <c r="K96" s="35"/>
      <c r="L96" s="35"/>
      <c r="M96" s="35"/>
      <c r="N96" s="38" t="s">
        <v>644</v>
      </c>
      <c r="O96" s="35"/>
      <c r="P96" s="35"/>
      <c r="Q96" s="35"/>
      <c r="R96" s="35"/>
      <c r="S96" s="37"/>
    </row>
    <row r="97" spans="1:19" s="26" customFormat="1" ht="27" customHeight="1">
      <c r="A97" s="580" t="s">
        <v>33</v>
      </c>
      <c r="B97" s="581"/>
      <c r="C97" s="37"/>
      <c r="D97" s="36" t="s">
        <v>644</v>
      </c>
      <c r="E97" s="37"/>
      <c r="F97" s="37"/>
      <c r="G97" s="36" t="s">
        <v>644</v>
      </c>
      <c r="H97" s="37"/>
      <c r="I97" s="35"/>
      <c r="J97" s="35"/>
      <c r="K97" s="35"/>
      <c r="L97" s="35"/>
      <c r="M97" s="35"/>
      <c r="N97" s="38" t="s">
        <v>644</v>
      </c>
      <c r="O97" s="35"/>
      <c r="P97" s="35"/>
      <c r="Q97" s="35"/>
      <c r="R97" s="35"/>
      <c r="S97" s="37"/>
    </row>
    <row r="98" spans="1:19" s="26" customFormat="1" ht="17.25" customHeight="1">
      <c r="A98" s="580" t="s">
        <v>34</v>
      </c>
      <c r="B98" s="581"/>
      <c r="C98" s="37"/>
      <c r="D98" s="36" t="s">
        <v>644</v>
      </c>
      <c r="E98" s="37"/>
      <c r="F98" s="37"/>
      <c r="G98" s="36" t="s">
        <v>644</v>
      </c>
      <c r="H98" s="37"/>
      <c r="I98" s="35"/>
      <c r="J98" s="35"/>
      <c r="K98" s="35"/>
      <c r="L98" s="35"/>
      <c r="M98" s="35"/>
      <c r="N98" s="38" t="s">
        <v>644</v>
      </c>
      <c r="O98" s="35"/>
      <c r="P98" s="35"/>
      <c r="Q98" s="35"/>
      <c r="R98" s="35"/>
      <c r="S98" s="37"/>
    </row>
    <row r="99" spans="1:19" s="26" customFormat="1" ht="17.25" customHeight="1">
      <c r="A99" s="105" t="s">
        <v>35</v>
      </c>
      <c r="B99" s="105"/>
      <c r="C99" s="37"/>
      <c r="D99" s="36" t="s">
        <v>644</v>
      </c>
      <c r="E99" s="37"/>
      <c r="F99" s="37"/>
      <c r="G99" s="36" t="s">
        <v>644</v>
      </c>
      <c r="H99" s="37"/>
      <c r="I99" s="35"/>
      <c r="J99" s="35"/>
      <c r="K99" s="35"/>
      <c r="L99" s="35"/>
      <c r="M99" s="35"/>
      <c r="N99" s="38" t="s">
        <v>644</v>
      </c>
      <c r="O99" s="35"/>
      <c r="P99" s="35"/>
      <c r="Q99" s="35"/>
      <c r="R99" s="35"/>
      <c r="S99" s="37"/>
    </row>
    <row r="100" spans="1:19" s="26" customFormat="1" ht="24" customHeight="1">
      <c r="A100" s="580" t="s">
        <v>36</v>
      </c>
      <c r="B100" s="581"/>
      <c r="C100" s="37"/>
      <c r="D100" s="36" t="s">
        <v>644</v>
      </c>
      <c r="E100" s="37"/>
      <c r="F100" s="37"/>
      <c r="G100" s="36" t="s">
        <v>644</v>
      </c>
      <c r="H100" s="37"/>
      <c r="I100" s="35"/>
      <c r="J100" s="35"/>
      <c r="K100" s="35"/>
      <c r="L100" s="35"/>
      <c r="M100" s="35"/>
      <c r="N100" s="38" t="s">
        <v>644</v>
      </c>
      <c r="O100" s="35"/>
      <c r="P100" s="35"/>
      <c r="Q100" s="35"/>
      <c r="R100" s="35"/>
      <c r="S100" s="37"/>
    </row>
    <row r="101" spans="1:19" s="26" customFormat="1" ht="16.5" customHeight="1">
      <c r="A101" s="580" t="s">
        <v>37</v>
      </c>
      <c r="B101" s="581"/>
      <c r="C101" s="37"/>
      <c r="D101" s="36" t="s">
        <v>644</v>
      </c>
      <c r="E101" s="37"/>
      <c r="F101" s="37"/>
      <c r="G101" s="36" t="s">
        <v>644</v>
      </c>
      <c r="H101" s="37"/>
      <c r="I101" s="35"/>
      <c r="J101" s="35"/>
      <c r="K101" s="35"/>
      <c r="L101" s="35"/>
      <c r="M101" s="35"/>
      <c r="N101" s="38" t="s">
        <v>644</v>
      </c>
      <c r="O101" s="35"/>
      <c r="P101" s="35"/>
      <c r="Q101" s="35"/>
      <c r="R101" s="35"/>
      <c r="S101" s="37"/>
    </row>
    <row r="102" spans="1:19" s="26" customFormat="1" ht="17.25" customHeight="1">
      <c r="A102" s="580" t="s">
        <v>38</v>
      </c>
      <c r="B102" s="581"/>
      <c r="C102" s="37"/>
      <c r="D102" s="36" t="s">
        <v>644</v>
      </c>
      <c r="E102" s="37"/>
      <c r="F102" s="37"/>
      <c r="G102" s="36" t="s">
        <v>644</v>
      </c>
      <c r="H102" s="37"/>
      <c r="I102" s="35"/>
      <c r="J102" s="35"/>
      <c r="K102" s="35"/>
      <c r="L102" s="35"/>
      <c r="M102" s="35"/>
      <c r="N102" s="38" t="s">
        <v>644</v>
      </c>
      <c r="O102" s="35"/>
      <c r="P102" s="35"/>
      <c r="Q102" s="35"/>
      <c r="R102" s="35"/>
      <c r="S102" s="37"/>
    </row>
    <row r="103" spans="1:19" s="26" customFormat="1" ht="27" customHeight="1">
      <c r="A103" s="580" t="s">
        <v>39</v>
      </c>
      <c r="B103" s="581"/>
      <c r="C103" s="37"/>
      <c r="D103" s="36" t="s">
        <v>644</v>
      </c>
      <c r="E103" s="37"/>
      <c r="F103" s="37"/>
      <c r="G103" s="36" t="s">
        <v>644</v>
      </c>
      <c r="H103" s="37"/>
      <c r="I103" s="35"/>
      <c r="J103" s="35"/>
      <c r="K103" s="35"/>
      <c r="L103" s="35"/>
      <c r="M103" s="35"/>
      <c r="N103" s="38" t="s">
        <v>644</v>
      </c>
      <c r="O103" s="35"/>
      <c r="P103" s="35"/>
      <c r="Q103" s="35"/>
      <c r="R103" s="35"/>
      <c r="S103" s="37"/>
    </row>
    <row r="104" spans="1:19" s="26" customFormat="1" ht="17.25" customHeight="1">
      <c r="A104" s="580" t="s">
        <v>40</v>
      </c>
      <c r="B104" s="581"/>
      <c r="C104" s="37"/>
      <c r="D104" s="36" t="s">
        <v>644</v>
      </c>
      <c r="E104" s="37"/>
      <c r="F104" s="37"/>
      <c r="G104" s="36" t="s">
        <v>644</v>
      </c>
      <c r="H104" s="37"/>
      <c r="I104" s="35"/>
      <c r="J104" s="35"/>
      <c r="K104" s="35"/>
      <c r="L104" s="35"/>
      <c r="M104" s="35"/>
      <c r="N104" s="38" t="s">
        <v>644</v>
      </c>
      <c r="O104" s="35"/>
      <c r="P104" s="35"/>
      <c r="Q104" s="35"/>
      <c r="R104" s="35"/>
      <c r="S104" s="37"/>
    </row>
    <row r="105" spans="1:19" s="26" customFormat="1" ht="24" customHeight="1">
      <c r="A105" s="580" t="s">
        <v>41</v>
      </c>
      <c r="B105" s="581"/>
      <c r="C105" s="37"/>
      <c r="D105" s="36" t="s">
        <v>644</v>
      </c>
      <c r="E105" s="37"/>
      <c r="F105" s="37"/>
      <c r="G105" s="36" t="s">
        <v>644</v>
      </c>
      <c r="H105" s="37"/>
      <c r="I105" s="35"/>
      <c r="J105" s="35"/>
      <c r="K105" s="35"/>
      <c r="L105" s="35"/>
      <c r="M105" s="35"/>
      <c r="N105" s="38" t="s">
        <v>644</v>
      </c>
      <c r="O105" s="35"/>
      <c r="P105" s="35"/>
      <c r="Q105" s="35"/>
      <c r="R105" s="35"/>
      <c r="S105" s="37"/>
    </row>
    <row r="106" spans="1:19" s="26" customFormat="1" ht="27" customHeight="1">
      <c r="A106" s="580" t="s">
        <v>42</v>
      </c>
      <c r="B106" s="581"/>
      <c r="C106" s="37">
        <v>5</v>
      </c>
      <c r="D106" s="36" t="s">
        <v>644</v>
      </c>
      <c r="E106" s="37">
        <v>3</v>
      </c>
      <c r="F106" s="37">
        <v>2</v>
      </c>
      <c r="G106" s="36" t="s">
        <v>644</v>
      </c>
      <c r="H106" s="37"/>
      <c r="I106" s="35">
        <v>2</v>
      </c>
      <c r="J106" s="35"/>
      <c r="K106" s="35">
        <v>2</v>
      </c>
      <c r="L106" s="35"/>
      <c r="M106" s="35"/>
      <c r="N106" s="38" t="s">
        <v>644</v>
      </c>
      <c r="O106" s="35">
        <v>2</v>
      </c>
      <c r="P106" s="35"/>
      <c r="Q106" s="35">
        <v>2</v>
      </c>
      <c r="R106" s="35"/>
      <c r="S106" s="37"/>
    </row>
    <row r="107" spans="1:19" s="26" customFormat="1" ht="40.5" customHeight="1">
      <c r="A107" s="580" t="s">
        <v>43</v>
      </c>
      <c r="B107" s="581"/>
      <c r="C107" s="37"/>
      <c r="D107" s="36" t="s">
        <v>644</v>
      </c>
      <c r="E107" s="37"/>
      <c r="F107" s="37"/>
      <c r="G107" s="36" t="s">
        <v>644</v>
      </c>
      <c r="H107" s="37"/>
      <c r="I107" s="35"/>
      <c r="J107" s="35"/>
      <c r="K107" s="35"/>
      <c r="L107" s="35"/>
      <c r="M107" s="35"/>
      <c r="N107" s="38" t="s">
        <v>644</v>
      </c>
      <c r="O107" s="35"/>
      <c r="P107" s="35"/>
      <c r="Q107" s="35"/>
      <c r="R107" s="35"/>
      <c r="S107" s="37"/>
    </row>
    <row r="108" spans="1:19" s="26" customFormat="1" ht="86.25" customHeight="1">
      <c r="A108" s="30" t="s">
        <v>689</v>
      </c>
      <c r="B108" s="31" t="s">
        <v>44</v>
      </c>
      <c r="C108" s="32">
        <f>D108+E108+F108</f>
        <v>5</v>
      </c>
      <c r="D108" s="32"/>
      <c r="E108" s="32">
        <v>5</v>
      </c>
      <c r="F108" s="32"/>
      <c r="G108" s="32"/>
      <c r="H108" s="32">
        <v>1</v>
      </c>
      <c r="I108" s="42">
        <f>IF((F108+H108)=(J108+K108),(J108+K108),"`ОШ!`")</f>
        <v>1</v>
      </c>
      <c r="J108" s="32"/>
      <c r="K108" s="32">
        <v>1</v>
      </c>
      <c r="L108" s="32"/>
      <c r="M108" s="32"/>
      <c r="N108" s="32"/>
      <c r="O108" s="42">
        <f>(Q108+R108+S108)</f>
        <v>1</v>
      </c>
      <c r="P108" s="32"/>
      <c r="Q108" s="32">
        <v>1</v>
      </c>
      <c r="R108" s="32"/>
      <c r="S108" s="32"/>
    </row>
    <row r="109" spans="1:19" s="26" customFormat="1" ht="36" customHeight="1">
      <c r="A109" s="580" t="s">
        <v>45</v>
      </c>
      <c r="B109" s="58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7"/>
    </row>
    <row r="110" spans="1:19" s="26" customFormat="1" ht="51">
      <c r="A110" s="30" t="s">
        <v>697</v>
      </c>
      <c r="B110" s="31" t="s">
        <v>362</v>
      </c>
      <c r="C110" s="32">
        <f>IF((E110+F110+D110)=SUM(C111:C133),SUM(C111:C133),"`ОШ!`")</f>
        <v>10</v>
      </c>
      <c r="D110" s="32">
        <f>SUM(D111:D133)</f>
        <v>0</v>
      </c>
      <c r="E110" s="32">
        <f>SUM(E111:E133)</f>
        <v>6</v>
      </c>
      <c r="F110" s="32">
        <f>SUM(F111:F133)</f>
        <v>4</v>
      </c>
      <c r="G110" s="32">
        <f>SUM(G111:G133)</f>
        <v>0</v>
      </c>
      <c r="H110" s="32">
        <f>SUM(H111:H133)</f>
        <v>6</v>
      </c>
      <c r="I110" s="32">
        <f>IF(AND(F110+H110=SUM(I111:I133),J110+K110=SUM(I111:I133)),SUM(I111:I133),"`ОШ!`")</f>
        <v>10</v>
      </c>
      <c r="J110" s="32">
        <f>SUM(J111:J133)</f>
        <v>0</v>
      </c>
      <c r="K110" s="32">
        <f>SUM(K111:K133)</f>
        <v>10</v>
      </c>
      <c r="L110" s="32">
        <f>SUM(L111:L133)</f>
        <v>3</v>
      </c>
      <c r="M110" s="32">
        <f>SUM(M111:M133)</f>
        <v>0</v>
      </c>
      <c r="N110" s="32">
        <f>SUM(N111:N133)</f>
        <v>0</v>
      </c>
      <c r="O110" s="32">
        <f>IF((Q110+R110+S110)=SUM(O111:O133),SUM(O111:O133),"`ОШИБКА!`")</f>
        <v>7</v>
      </c>
      <c r="P110" s="32">
        <f>SUM(P111:P133)</f>
        <v>0</v>
      </c>
      <c r="Q110" s="32">
        <f>SUM(Q111:Q133)</f>
        <v>5</v>
      </c>
      <c r="R110" s="32">
        <f>SUM(R111:R133)</f>
        <v>2</v>
      </c>
      <c r="S110" s="32">
        <f>SUM(S111:S133)</f>
        <v>0</v>
      </c>
    </row>
    <row r="111" spans="1:19" s="26" customFormat="1" ht="18.75" customHeight="1">
      <c r="A111" s="580" t="s">
        <v>20</v>
      </c>
      <c r="B111" s="581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26" customFormat="1" ht="18.75" customHeight="1">
      <c r="A112" s="580" t="s">
        <v>21</v>
      </c>
      <c r="B112" s="581"/>
      <c r="C112" s="106">
        <v>1</v>
      </c>
      <c r="D112" s="106"/>
      <c r="E112" s="106">
        <v>1</v>
      </c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26" customFormat="1" ht="18.75" customHeight="1">
      <c r="A113" s="580" t="s">
        <v>22</v>
      </c>
      <c r="B113" s="581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26" customFormat="1" ht="18.75" customHeight="1">
      <c r="A114" s="580" t="s">
        <v>23</v>
      </c>
      <c r="B114" s="581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26" customFormat="1" ht="18.75" customHeight="1">
      <c r="A115" s="580" t="s">
        <v>24</v>
      </c>
      <c r="B115" s="581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26" customFormat="1" ht="18.75" customHeight="1">
      <c r="A116" s="580" t="s">
        <v>25</v>
      </c>
      <c r="B116" s="581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26" customFormat="1" ht="18.75" customHeight="1">
      <c r="A117" s="580" t="s">
        <v>26</v>
      </c>
      <c r="B117" s="581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26" customFormat="1" ht="18.75" customHeight="1">
      <c r="A118" s="580" t="s">
        <v>27</v>
      </c>
      <c r="B118" s="581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26" customFormat="1" ht="27" customHeight="1">
      <c r="A119" s="580" t="s">
        <v>28</v>
      </c>
      <c r="B119" s="581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26" customFormat="1" ht="18.75" customHeight="1">
      <c r="A120" s="580" t="s">
        <v>29</v>
      </c>
      <c r="B120" s="581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26" customFormat="1" ht="18.75" customHeight="1">
      <c r="A121" s="580" t="s">
        <v>30</v>
      </c>
      <c r="B121" s="581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26" customFormat="1" ht="18.75" customHeight="1">
      <c r="A122" s="580" t="s">
        <v>31</v>
      </c>
      <c r="B122" s="581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26" customFormat="1" ht="18.75" customHeight="1">
      <c r="A123" s="580" t="s">
        <v>32</v>
      </c>
      <c r="B123" s="581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26" customFormat="1" ht="26.25" customHeight="1">
      <c r="A124" s="580" t="s">
        <v>33</v>
      </c>
      <c r="B124" s="581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26" customFormat="1" ht="18.75" customHeight="1">
      <c r="A125" s="580" t="s">
        <v>34</v>
      </c>
      <c r="B125" s="581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26" customFormat="1" ht="18.75" customHeight="1">
      <c r="A126" s="105" t="s">
        <v>35</v>
      </c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26" customFormat="1" ht="18.75" customHeight="1">
      <c r="A127" s="580" t="s">
        <v>36</v>
      </c>
      <c r="B127" s="581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26" customFormat="1" ht="18.75" customHeight="1">
      <c r="A128" s="580" t="s">
        <v>37</v>
      </c>
      <c r="B128" s="581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26" customFormat="1" ht="18.75" customHeight="1">
      <c r="A129" s="580" t="s">
        <v>38</v>
      </c>
      <c r="B129" s="581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26" customFormat="1" ht="24.75" customHeight="1">
      <c r="A130" s="580" t="s">
        <v>39</v>
      </c>
      <c r="B130" s="581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26" customFormat="1" ht="18.75" customHeight="1">
      <c r="A131" s="580" t="s">
        <v>40</v>
      </c>
      <c r="B131" s="581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26" customFormat="1" ht="24" customHeight="1">
      <c r="A132" s="580" t="s">
        <v>41</v>
      </c>
      <c r="B132" s="581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26" customFormat="1" ht="26.25" customHeight="1">
      <c r="A133" s="580" t="s">
        <v>42</v>
      </c>
      <c r="B133" s="581"/>
      <c r="C133" s="106">
        <v>9</v>
      </c>
      <c r="D133" s="106"/>
      <c r="E133" s="106">
        <v>5</v>
      </c>
      <c r="F133" s="106">
        <v>4</v>
      </c>
      <c r="G133" s="106"/>
      <c r="H133" s="106">
        <v>6</v>
      </c>
      <c r="I133" s="106">
        <v>10</v>
      </c>
      <c r="J133" s="106"/>
      <c r="K133" s="106">
        <v>10</v>
      </c>
      <c r="L133" s="106">
        <v>3</v>
      </c>
      <c r="M133" s="106"/>
      <c r="N133" s="106"/>
      <c r="O133" s="106">
        <v>7</v>
      </c>
      <c r="P133" s="106"/>
      <c r="Q133" s="106">
        <v>5</v>
      </c>
      <c r="R133" s="106">
        <v>2</v>
      </c>
      <c r="S133" s="106"/>
    </row>
    <row r="134" spans="1:19" s="26" customFormat="1" ht="36" customHeight="1">
      <c r="A134" s="580" t="s">
        <v>43</v>
      </c>
      <c r="B134" s="581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7"/>
    </row>
    <row r="135" spans="1:19" ht="66" customHeight="1">
      <c r="A135" s="30" t="s">
        <v>705</v>
      </c>
      <c r="B135" s="31" t="s">
        <v>3</v>
      </c>
      <c r="C135" s="33" t="s">
        <v>644</v>
      </c>
      <c r="D135" s="33" t="s">
        <v>644</v>
      </c>
      <c r="E135" s="33" t="s">
        <v>644</v>
      </c>
      <c r="F135" s="33" t="s">
        <v>644</v>
      </c>
      <c r="G135" s="33" t="s">
        <v>644</v>
      </c>
      <c r="H135" s="32"/>
      <c r="I135" s="42">
        <f>IF(H135=(J135+K135),(J135+K135),"`ОШ!`")</f>
        <v>0</v>
      </c>
      <c r="J135" s="42"/>
      <c r="K135" s="32"/>
      <c r="L135" s="32"/>
      <c r="M135" s="32"/>
      <c r="N135" s="33" t="s">
        <v>644</v>
      </c>
      <c r="O135" s="32">
        <f>Q135+R135+S135</f>
        <v>0</v>
      </c>
      <c r="P135" s="32"/>
      <c r="Q135" s="32"/>
      <c r="R135" s="32"/>
      <c r="S135" s="32"/>
    </row>
    <row r="136" spans="1:19" s="26" customFormat="1" ht="39" customHeight="1">
      <c r="A136" s="580" t="s">
        <v>43</v>
      </c>
      <c r="B136" s="581"/>
      <c r="C136" s="36" t="s">
        <v>644</v>
      </c>
      <c r="D136" s="36" t="s">
        <v>644</v>
      </c>
      <c r="E136" s="36" t="s">
        <v>644</v>
      </c>
      <c r="F136" s="36" t="s">
        <v>644</v>
      </c>
      <c r="G136" s="36" t="s">
        <v>644</v>
      </c>
      <c r="H136" s="37"/>
      <c r="I136" s="37"/>
      <c r="J136" s="37"/>
      <c r="K136" s="37"/>
      <c r="L136" s="37"/>
      <c r="M136" s="37"/>
      <c r="N136" s="38" t="s">
        <v>644</v>
      </c>
      <c r="O136" s="37"/>
      <c r="P136" s="37"/>
      <c r="Q136" s="37"/>
      <c r="R136" s="37"/>
      <c r="S136" s="37"/>
    </row>
    <row r="137" spans="1:19" s="27" customFormat="1" ht="177" customHeight="1">
      <c r="A137" s="30" t="s">
        <v>707</v>
      </c>
      <c r="B137" s="31" t="s">
        <v>290</v>
      </c>
      <c r="C137" s="32">
        <f>IF((E137+F137)=SUM(C138:C160),SUM(C138:C160),"`ОШ!`")</f>
        <v>0</v>
      </c>
      <c r="D137" s="33" t="s">
        <v>644</v>
      </c>
      <c r="E137" s="32">
        <f>SUM(E138:E160)</f>
        <v>0</v>
      </c>
      <c r="F137" s="32">
        <f>SUM(F138:F160)</f>
        <v>0</v>
      </c>
      <c r="G137" s="33" t="s">
        <v>644</v>
      </c>
      <c r="H137" s="32">
        <f>SUM(H138:H160)</f>
        <v>0</v>
      </c>
      <c r="I137" s="32">
        <f>IF(AND(F137+H137=SUM(I138:I160),J137+K137=SUM(I138:I160)),SUM(I138:I160),"`ОШ!`")</f>
        <v>0</v>
      </c>
      <c r="J137" s="32">
        <f>SUM(J138:J160)</f>
        <v>0</v>
      </c>
      <c r="K137" s="32">
        <f>SUM(K138:K160)</f>
        <v>0</v>
      </c>
      <c r="L137" s="32">
        <f>SUM(L138:L160)</f>
        <v>0</v>
      </c>
      <c r="M137" s="32">
        <f>SUM(M138:M160)</f>
        <v>0</v>
      </c>
      <c r="N137" s="32">
        <f>SUM(N138:N160)</f>
        <v>0</v>
      </c>
      <c r="O137" s="32">
        <f>IF((Q137+R137+S137)=SUM(O138:O160),SUM(O138:O160),"`ОШИБКА!`")</f>
        <v>0</v>
      </c>
      <c r="P137" s="32">
        <f>SUM(P138:P160)</f>
        <v>0</v>
      </c>
      <c r="Q137" s="32">
        <f>SUM(Q138:Q160)</f>
        <v>0</v>
      </c>
      <c r="R137" s="32">
        <f>SUM(R138:R160)</f>
        <v>0</v>
      </c>
      <c r="S137" s="32">
        <f>SUM(S138:S160)</f>
        <v>0</v>
      </c>
    </row>
    <row r="138" spans="1:19" s="26" customFormat="1" ht="17.25" customHeight="1">
      <c r="A138" s="580" t="s">
        <v>20</v>
      </c>
      <c r="B138" s="581"/>
      <c r="C138" s="37"/>
      <c r="D138" s="36" t="s">
        <v>644</v>
      </c>
      <c r="E138" s="37"/>
      <c r="F138" s="37"/>
      <c r="G138" s="36" t="s">
        <v>644</v>
      </c>
      <c r="H138" s="37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7"/>
    </row>
    <row r="139" spans="1:19" s="26" customFormat="1" ht="17.25" customHeight="1">
      <c r="A139" s="580" t="s">
        <v>21</v>
      </c>
      <c r="B139" s="581"/>
      <c r="C139" s="37"/>
      <c r="D139" s="36" t="s">
        <v>644</v>
      </c>
      <c r="E139" s="37"/>
      <c r="F139" s="37"/>
      <c r="G139" s="36" t="s">
        <v>644</v>
      </c>
      <c r="H139" s="37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7"/>
    </row>
    <row r="140" spans="1:19" s="26" customFormat="1" ht="17.25" customHeight="1">
      <c r="A140" s="580" t="s">
        <v>22</v>
      </c>
      <c r="B140" s="581"/>
      <c r="C140" s="37"/>
      <c r="D140" s="36" t="s">
        <v>644</v>
      </c>
      <c r="E140" s="37"/>
      <c r="F140" s="37"/>
      <c r="G140" s="36" t="s">
        <v>644</v>
      </c>
      <c r="H140" s="3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7"/>
    </row>
    <row r="141" spans="1:19" s="26" customFormat="1" ht="17.25" customHeight="1">
      <c r="A141" s="580" t="s">
        <v>23</v>
      </c>
      <c r="B141" s="581"/>
      <c r="C141" s="37"/>
      <c r="D141" s="36" t="s">
        <v>644</v>
      </c>
      <c r="E141" s="37"/>
      <c r="F141" s="37"/>
      <c r="G141" s="36" t="s">
        <v>644</v>
      </c>
      <c r="H141" s="3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7"/>
    </row>
    <row r="142" spans="1:19" ht="16.5" customHeight="1">
      <c r="A142" s="580" t="s">
        <v>24</v>
      </c>
      <c r="B142" s="581"/>
      <c r="C142" s="108"/>
      <c r="D142" s="36" t="s">
        <v>644</v>
      </c>
      <c r="E142" s="108"/>
      <c r="F142" s="108"/>
      <c r="G142" s="36" t="s">
        <v>644</v>
      </c>
      <c r="H142" s="108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1:19" ht="16.5" customHeight="1">
      <c r="A143" s="580" t="s">
        <v>25</v>
      </c>
      <c r="B143" s="581"/>
      <c r="C143" s="108"/>
      <c r="D143" s="36" t="s">
        <v>644</v>
      </c>
      <c r="E143" s="108"/>
      <c r="F143" s="108"/>
      <c r="G143" s="36" t="s">
        <v>644</v>
      </c>
      <c r="H143" s="108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1:19" ht="16.5" customHeight="1">
      <c r="A144" s="580" t="s">
        <v>26</v>
      </c>
      <c r="B144" s="581"/>
      <c r="C144" s="108"/>
      <c r="D144" s="36" t="s">
        <v>644</v>
      </c>
      <c r="E144" s="108"/>
      <c r="F144" s="108"/>
      <c r="G144" s="36" t="s">
        <v>644</v>
      </c>
      <c r="H144" s="108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1:19" ht="16.5" customHeight="1">
      <c r="A145" s="580" t="s">
        <v>27</v>
      </c>
      <c r="B145" s="581"/>
      <c r="C145" s="108"/>
      <c r="D145" s="36" t="s">
        <v>644</v>
      </c>
      <c r="E145" s="108"/>
      <c r="F145" s="108"/>
      <c r="G145" s="36" t="s">
        <v>644</v>
      </c>
      <c r="H145" s="108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1:19" ht="28.5" customHeight="1">
      <c r="A146" s="580" t="s">
        <v>28</v>
      </c>
      <c r="B146" s="581"/>
      <c r="C146" s="108"/>
      <c r="D146" s="36" t="s">
        <v>644</v>
      </c>
      <c r="E146" s="108"/>
      <c r="F146" s="108"/>
      <c r="G146" s="36" t="s">
        <v>644</v>
      </c>
      <c r="H146" s="108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1:19" ht="16.5" customHeight="1">
      <c r="A147" s="580" t="s">
        <v>29</v>
      </c>
      <c r="B147" s="581"/>
      <c r="C147" s="108"/>
      <c r="D147" s="36" t="s">
        <v>644</v>
      </c>
      <c r="E147" s="108"/>
      <c r="F147" s="108"/>
      <c r="G147" s="36" t="s">
        <v>644</v>
      </c>
      <c r="H147" s="108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1:19" ht="16.5" customHeight="1">
      <c r="A148" s="580" t="s">
        <v>30</v>
      </c>
      <c r="B148" s="581"/>
      <c r="C148" s="108"/>
      <c r="D148" s="36" t="s">
        <v>644</v>
      </c>
      <c r="E148" s="108"/>
      <c r="F148" s="108"/>
      <c r="G148" s="36" t="s">
        <v>644</v>
      </c>
      <c r="H148" s="108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1:19" ht="16.5" customHeight="1">
      <c r="A149" s="580" t="s">
        <v>31</v>
      </c>
      <c r="B149" s="581"/>
      <c r="C149" s="108"/>
      <c r="D149" s="36" t="s">
        <v>644</v>
      </c>
      <c r="E149" s="108"/>
      <c r="F149" s="108"/>
      <c r="G149" s="36" t="s">
        <v>644</v>
      </c>
      <c r="H149" s="108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1:19" ht="24" customHeight="1">
      <c r="A150" s="580" t="s">
        <v>32</v>
      </c>
      <c r="B150" s="581"/>
      <c r="C150" s="108"/>
      <c r="D150" s="36" t="s">
        <v>644</v>
      </c>
      <c r="E150" s="108"/>
      <c r="F150" s="108"/>
      <c r="G150" s="36" t="s">
        <v>644</v>
      </c>
      <c r="H150" s="108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1:19" ht="26.25" customHeight="1">
      <c r="A151" s="580" t="s">
        <v>33</v>
      </c>
      <c r="B151" s="581"/>
      <c r="C151" s="108"/>
      <c r="D151" s="36" t="s">
        <v>644</v>
      </c>
      <c r="E151" s="108"/>
      <c r="F151" s="108"/>
      <c r="G151" s="36" t="s">
        <v>644</v>
      </c>
      <c r="H151" s="108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1:19" ht="16.5" customHeight="1">
      <c r="A152" s="580" t="s">
        <v>34</v>
      </c>
      <c r="B152" s="581"/>
      <c r="C152" s="108"/>
      <c r="D152" s="36" t="s">
        <v>644</v>
      </c>
      <c r="E152" s="108"/>
      <c r="F152" s="108"/>
      <c r="G152" s="36" t="s">
        <v>644</v>
      </c>
      <c r="H152" s="108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1:19" ht="16.5" customHeight="1">
      <c r="A153" s="105" t="s">
        <v>35</v>
      </c>
      <c r="B153" s="105"/>
      <c r="C153" s="108"/>
      <c r="D153" s="36" t="s">
        <v>644</v>
      </c>
      <c r="E153" s="108"/>
      <c r="F153" s="108"/>
      <c r="G153" s="36" t="s">
        <v>644</v>
      </c>
      <c r="H153" s="108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1:19" ht="24" customHeight="1">
      <c r="A154" s="580" t="s">
        <v>36</v>
      </c>
      <c r="B154" s="581"/>
      <c r="C154" s="108"/>
      <c r="D154" s="36" t="s">
        <v>644</v>
      </c>
      <c r="E154" s="108"/>
      <c r="F154" s="108"/>
      <c r="G154" s="36" t="s">
        <v>644</v>
      </c>
      <c r="H154" s="108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1:19" ht="16.5" customHeight="1">
      <c r="A155" s="580" t="s">
        <v>37</v>
      </c>
      <c r="B155" s="581"/>
      <c r="C155" s="108"/>
      <c r="D155" s="36" t="s">
        <v>644</v>
      </c>
      <c r="E155" s="108"/>
      <c r="F155" s="108"/>
      <c r="G155" s="36" t="s">
        <v>644</v>
      </c>
      <c r="H155" s="108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1:19" ht="16.5" customHeight="1">
      <c r="A156" s="580" t="s">
        <v>38</v>
      </c>
      <c r="B156" s="581"/>
      <c r="C156" s="108"/>
      <c r="D156" s="36" t="s">
        <v>644</v>
      </c>
      <c r="E156" s="108"/>
      <c r="F156" s="108"/>
      <c r="G156" s="36" t="s">
        <v>644</v>
      </c>
      <c r="H156" s="108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1:19" ht="29.25" customHeight="1">
      <c r="A157" s="580" t="s">
        <v>39</v>
      </c>
      <c r="B157" s="581"/>
      <c r="C157" s="108"/>
      <c r="D157" s="36" t="s">
        <v>644</v>
      </c>
      <c r="E157" s="108"/>
      <c r="F157" s="108"/>
      <c r="G157" s="36" t="s">
        <v>644</v>
      </c>
      <c r="H157" s="108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1:19" ht="16.5" customHeight="1">
      <c r="A158" s="580" t="s">
        <v>40</v>
      </c>
      <c r="B158" s="581"/>
      <c r="C158" s="108"/>
      <c r="D158" s="36" t="s">
        <v>644</v>
      </c>
      <c r="E158" s="108"/>
      <c r="F158" s="108"/>
      <c r="G158" s="36" t="s">
        <v>644</v>
      </c>
      <c r="H158" s="108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1:19" ht="26.25" customHeight="1">
      <c r="A159" s="580" t="s">
        <v>41</v>
      </c>
      <c r="B159" s="581"/>
      <c r="C159" s="108"/>
      <c r="D159" s="36" t="s">
        <v>644</v>
      </c>
      <c r="E159" s="108"/>
      <c r="F159" s="108"/>
      <c r="G159" s="36" t="s">
        <v>644</v>
      </c>
      <c r="H159" s="108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1:19" ht="25.5" customHeight="1">
      <c r="A160" s="580" t="s">
        <v>42</v>
      </c>
      <c r="B160" s="581"/>
      <c r="C160" s="108"/>
      <c r="D160" s="36" t="s">
        <v>644</v>
      </c>
      <c r="E160" s="108"/>
      <c r="F160" s="108"/>
      <c r="G160" s="36" t="s">
        <v>644</v>
      </c>
      <c r="H160" s="108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1:19" s="26" customFormat="1" ht="38.25" customHeight="1">
      <c r="A161" s="580" t="s">
        <v>43</v>
      </c>
      <c r="B161" s="581"/>
      <c r="C161" s="37"/>
      <c r="D161" s="36" t="s">
        <v>644</v>
      </c>
      <c r="E161" s="37"/>
      <c r="F161" s="37"/>
      <c r="G161" s="36" t="s">
        <v>644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:19" ht="109.5" customHeight="1">
      <c r="A162" s="30" t="s">
        <v>708</v>
      </c>
      <c r="B162" s="31" t="s">
        <v>4</v>
      </c>
      <c r="C162" s="32">
        <f>IF((E162+F162)=SUM(C163:C185),SUM(C163:C185),"`ОШ!`")</f>
        <v>0</v>
      </c>
      <c r="D162" s="33" t="s">
        <v>644</v>
      </c>
      <c r="E162" s="32">
        <f>SUM(E163:E185)</f>
        <v>0</v>
      </c>
      <c r="F162" s="32">
        <f>SUM(F163:F185)</f>
        <v>0</v>
      </c>
      <c r="G162" s="33" t="s">
        <v>644</v>
      </c>
      <c r="H162" s="32">
        <f>SUM(H163:H185)</f>
        <v>0</v>
      </c>
      <c r="I162" s="32">
        <f>IF(AND(F162+H162=SUM(I163:I185),J162+K162=SUM(I163:I185)),SUM(I163:I185),"`ОШ!`")</f>
        <v>0</v>
      </c>
      <c r="J162" s="32">
        <f>SUM(J163:J185)</f>
        <v>0</v>
      </c>
      <c r="K162" s="32">
        <f>SUM(K163:K185)</f>
        <v>0</v>
      </c>
      <c r="L162" s="32">
        <f>SUM(L163:L185)</f>
        <v>0</v>
      </c>
      <c r="M162" s="32">
        <f>SUM(M163:M185)</f>
        <v>0</v>
      </c>
      <c r="N162" s="32">
        <f>SUM(N163:N185)</f>
        <v>0</v>
      </c>
      <c r="O162" s="32">
        <f>IF((Q162+R162+S162)=SUM(O163:O185),SUM(O163:O185),"`ОШИБКА!`")</f>
        <v>0</v>
      </c>
      <c r="P162" s="32">
        <f>SUM(P163:P185)</f>
        <v>0</v>
      </c>
      <c r="Q162" s="32">
        <f>SUM(Q163:Q185)</f>
        <v>0</v>
      </c>
      <c r="R162" s="32">
        <f>SUM(R163:R185)</f>
        <v>0</v>
      </c>
      <c r="S162" s="32">
        <f>SUM(S163:S185)</f>
        <v>0</v>
      </c>
    </row>
    <row r="163" spans="1:19" s="26" customFormat="1" ht="19.5" customHeight="1">
      <c r="A163" s="580" t="s">
        <v>20</v>
      </c>
      <c r="B163" s="581"/>
      <c r="C163" s="37"/>
      <c r="D163" s="36" t="s">
        <v>644</v>
      </c>
      <c r="E163" s="37"/>
      <c r="F163" s="37"/>
      <c r="G163" s="36" t="s">
        <v>644</v>
      </c>
      <c r="H163" s="37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7"/>
    </row>
    <row r="164" spans="1:19" s="26" customFormat="1" ht="19.5" customHeight="1">
      <c r="A164" s="580" t="s">
        <v>21</v>
      </c>
      <c r="B164" s="581"/>
      <c r="C164" s="37"/>
      <c r="D164" s="36" t="s">
        <v>644</v>
      </c>
      <c r="E164" s="37"/>
      <c r="F164" s="37"/>
      <c r="G164" s="36" t="s">
        <v>644</v>
      </c>
      <c r="H164" s="37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7"/>
    </row>
    <row r="165" spans="1:19" s="26" customFormat="1" ht="19.5" customHeight="1">
      <c r="A165" s="580" t="s">
        <v>22</v>
      </c>
      <c r="B165" s="581"/>
      <c r="C165" s="37"/>
      <c r="D165" s="36" t="s">
        <v>644</v>
      </c>
      <c r="E165" s="37"/>
      <c r="F165" s="37"/>
      <c r="G165" s="36" t="s">
        <v>644</v>
      </c>
      <c r="H165" s="37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7"/>
    </row>
    <row r="166" spans="1:19" s="26" customFormat="1" ht="19.5" customHeight="1">
      <c r="A166" s="580" t="s">
        <v>23</v>
      </c>
      <c r="B166" s="581"/>
      <c r="C166" s="37"/>
      <c r="D166" s="36" t="s">
        <v>644</v>
      </c>
      <c r="E166" s="37"/>
      <c r="F166" s="37"/>
      <c r="G166" s="36" t="s">
        <v>644</v>
      </c>
      <c r="H166" s="37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7"/>
    </row>
    <row r="167" spans="1:19" ht="18.75" customHeight="1">
      <c r="A167" s="580" t="s">
        <v>24</v>
      </c>
      <c r="B167" s="581"/>
      <c r="C167" s="108"/>
      <c r="D167" s="36" t="s">
        <v>644</v>
      </c>
      <c r="E167" s="108"/>
      <c r="F167" s="108"/>
      <c r="G167" s="36" t="s">
        <v>644</v>
      </c>
      <c r="H167" s="108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1:19" ht="18.75" customHeight="1">
      <c r="A168" s="580" t="s">
        <v>25</v>
      </c>
      <c r="B168" s="581"/>
      <c r="C168" s="108"/>
      <c r="D168" s="36" t="s">
        <v>644</v>
      </c>
      <c r="E168" s="108"/>
      <c r="F168" s="108"/>
      <c r="G168" s="36" t="s">
        <v>644</v>
      </c>
      <c r="H168" s="108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1:19" ht="18.75" customHeight="1">
      <c r="A169" s="580" t="s">
        <v>26</v>
      </c>
      <c r="B169" s="581"/>
      <c r="C169" s="108"/>
      <c r="D169" s="36" t="s">
        <v>644</v>
      </c>
      <c r="E169" s="108"/>
      <c r="F169" s="108"/>
      <c r="G169" s="36" t="s">
        <v>644</v>
      </c>
      <c r="H169" s="108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19" ht="18.75" customHeight="1">
      <c r="A170" s="580" t="s">
        <v>27</v>
      </c>
      <c r="B170" s="581"/>
      <c r="C170" s="108"/>
      <c r="D170" s="36" t="s">
        <v>644</v>
      </c>
      <c r="E170" s="108"/>
      <c r="F170" s="108"/>
      <c r="G170" s="36" t="s">
        <v>644</v>
      </c>
      <c r="H170" s="108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1:19" ht="25.5" customHeight="1">
      <c r="A171" s="580" t="s">
        <v>28</v>
      </c>
      <c r="B171" s="581"/>
      <c r="C171" s="108"/>
      <c r="D171" s="36" t="s">
        <v>644</v>
      </c>
      <c r="E171" s="108"/>
      <c r="F171" s="108"/>
      <c r="G171" s="36" t="s">
        <v>644</v>
      </c>
      <c r="H171" s="108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1:19" ht="18.75" customHeight="1">
      <c r="A172" s="580" t="s">
        <v>29</v>
      </c>
      <c r="B172" s="581"/>
      <c r="C172" s="108"/>
      <c r="D172" s="36" t="s">
        <v>644</v>
      </c>
      <c r="E172" s="108"/>
      <c r="F172" s="108"/>
      <c r="G172" s="36" t="s">
        <v>644</v>
      </c>
      <c r="H172" s="108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1:19" ht="18.75" customHeight="1">
      <c r="A173" s="580" t="s">
        <v>30</v>
      </c>
      <c r="B173" s="581"/>
      <c r="C173" s="108"/>
      <c r="D173" s="36" t="s">
        <v>644</v>
      </c>
      <c r="E173" s="108"/>
      <c r="F173" s="108"/>
      <c r="G173" s="36" t="s">
        <v>644</v>
      </c>
      <c r="H173" s="108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1:19" ht="18.75" customHeight="1">
      <c r="A174" s="580" t="s">
        <v>31</v>
      </c>
      <c r="B174" s="581"/>
      <c r="C174" s="108"/>
      <c r="D174" s="36" t="s">
        <v>644</v>
      </c>
      <c r="E174" s="108"/>
      <c r="F174" s="108"/>
      <c r="G174" s="36" t="s">
        <v>644</v>
      </c>
      <c r="H174" s="108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1:19" ht="27" customHeight="1">
      <c r="A175" s="580" t="s">
        <v>32</v>
      </c>
      <c r="B175" s="581"/>
      <c r="C175" s="108"/>
      <c r="D175" s="36" t="s">
        <v>644</v>
      </c>
      <c r="E175" s="108"/>
      <c r="F175" s="108"/>
      <c r="G175" s="36" t="s">
        <v>644</v>
      </c>
      <c r="H175" s="108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1:19" ht="24.75" customHeight="1">
      <c r="A176" s="580" t="s">
        <v>33</v>
      </c>
      <c r="B176" s="581"/>
      <c r="C176" s="108"/>
      <c r="D176" s="36" t="s">
        <v>644</v>
      </c>
      <c r="E176" s="108"/>
      <c r="F176" s="108"/>
      <c r="G176" s="36" t="s">
        <v>644</v>
      </c>
      <c r="H176" s="108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1:19" ht="18.75" customHeight="1">
      <c r="A177" s="580" t="s">
        <v>34</v>
      </c>
      <c r="B177" s="581"/>
      <c r="C177" s="108"/>
      <c r="D177" s="36" t="s">
        <v>644</v>
      </c>
      <c r="E177" s="108"/>
      <c r="F177" s="108"/>
      <c r="G177" s="36" t="s">
        <v>644</v>
      </c>
      <c r="H177" s="108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1:19" ht="18.75" customHeight="1">
      <c r="A178" s="105" t="s">
        <v>35</v>
      </c>
      <c r="B178" s="105"/>
      <c r="C178" s="108"/>
      <c r="D178" s="36" t="s">
        <v>644</v>
      </c>
      <c r="E178" s="108"/>
      <c r="F178" s="108"/>
      <c r="G178" s="36" t="s">
        <v>644</v>
      </c>
      <c r="H178" s="108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1:19" ht="26.25" customHeight="1">
      <c r="A179" s="580" t="s">
        <v>36</v>
      </c>
      <c r="B179" s="581"/>
      <c r="C179" s="108"/>
      <c r="D179" s="36" t="s">
        <v>644</v>
      </c>
      <c r="E179" s="108"/>
      <c r="F179" s="108"/>
      <c r="G179" s="36" t="s">
        <v>644</v>
      </c>
      <c r="H179" s="108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1:19" ht="18.75" customHeight="1">
      <c r="A180" s="580" t="s">
        <v>37</v>
      </c>
      <c r="B180" s="581"/>
      <c r="C180" s="108"/>
      <c r="D180" s="36" t="s">
        <v>644</v>
      </c>
      <c r="E180" s="108"/>
      <c r="F180" s="108"/>
      <c r="G180" s="36" t="s">
        <v>644</v>
      </c>
      <c r="H180" s="108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1:19" ht="18.75" customHeight="1">
      <c r="A181" s="580" t="s">
        <v>38</v>
      </c>
      <c r="B181" s="581"/>
      <c r="C181" s="108"/>
      <c r="D181" s="36" t="s">
        <v>644</v>
      </c>
      <c r="E181" s="108"/>
      <c r="F181" s="108"/>
      <c r="G181" s="36" t="s">
        <v>644</v>
      </c>
      <c r="H181" s="108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1:19" ht="26.25" customHeight="1">
      <c r="A182" s="580" t="s">
        <v>39</v>
      </c>
      <c r="B182" s="581"/>
      <c r="C182" s="108"/>
      <c r="D182" s="36" t="s">
        <v>644</v>
      </c>
      <c r="E182" s="108"/>
      <c r="F182" s="108"/>
      <c r="G182" s="36" t="s">
        <v>644</v>
      </c>
      <c r="H182" s="108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1:19" ht="18.75" customHeight="1">
      <c r="A183" s="580" t="s">
        <v>40</v>
      </c>
      <c r="B183" s="581"/>
      <c r="C183" s="108"/>
      <c r="D183" s="36" t="s">
        <v>644</v>
      </c>
      <c r="E183" s="108"/>
      <c r="F183" s="108"/>
      <c r="G183" s="36" t="s">
        <v>644</v>
      </c>
      <c r="H183" s="108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1:19" ht="25.5" customHeight="1">
      <c r="A184" s="580" t="s">
        <v>41</v>
      </c>
      <c r="B184" s="581"/>
      <c r="C184" s="108"/>
      <c r="D184" s="36" t="s">
        <v>644</v>
      </c>
      <c r="E184" s="108"/>
      <c r="F184" s="108"/>
      <c r="G184" s="36" t="s">
        <v>644</v>
      </c>
      <c r="H184" s="108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1:19" ht="24.75" customHeight="1">
      <c r="A185" s="580" t="s">
        <v>42</v>
      </c>
      <c r="B185" s="581"/>
      <c r="C185" s="108"/>
      <c r="D185" s="36" t="s">
        <v>644</v>
      </c>
      <c r="E185" s="108"/>
      <c r="F185" s="108"/>
      <c r="G185" s="36" t="s">
        <v>644</v>
      </c>
      <c r="H185" s="108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1:19" ht="42" customHeight="1">
      <c r="A186" s="580" t="s">
        <v>43</v>
      </c>
      <c r="B186" s="581"/>
      <c r="C186" s="108"/>
      <c r="D186" s="36" t="s">
        <v>644</v>
      </c>
      <c r="E186" s="108"/>
      <c r="F186" s="108"/>
      <c r="G186" s="36" t="s">
        <v>644</v>
      </c>
      <c r="H186" s="108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1:19" ht="4.5" customHeight="1">
      <c r="A187" s="582"/>
      <c r="B187" s="582"/>
      <c r="C187" s="582"/>
      <c r="D187" s="582"/>
      <c r="E187" s="582"/>
      <c r="F187" s="582"/>
      <c r="G187" s="582"/>
      <c r="H187" s="582"/>
      <c r="I187" s="582"/>
      <c r="J187" s="582"/>
      <c r="K187" s="582"/>
      <c r="L187" s="582"/>
      <c r="M187" s="582"/>
      <c r="N187" s="582"/>
      <c r="O187" s="582"/>
      <c r="P187" s="582"/>
      <c r="Q187" s="582"/>
      <c r="R187" s="582"/>
      <c r="S187" s="582"/>
    </row>
    <row r="188" spans="1:19" s="101" customFormat="1" ht="15.75">
      <c r="A188" s="583" t="s">
        <v>714</v>
      </c>
      <c r="B188" s="583"/>
      <c r="C188" s="44">
        <f>C8+C33+C58+C83+C108+C110+C137+C162</f>
        <v>162</v>
      </c>
      <c r="D188" s="44">
        <f>D8+D108+D110</f>
        <v>3</v>
      </c>
      <c r="E188" s="44">
        <f>E8+E33+E58+E83+E108+E110+E137+E162</f>
        <v>132</v>
      </c>
      <c r="F188" s="44">
        <f>F8+F33+F58+F83+F108+F110+F137+F162</f>
        <v>27</v>
      </c>
      <c r="G188" s="44">
        <f>G108+G110</f>
        <v>0</v>
      </c>
      <c r="H188" s="44">
        <f aca="true" t="shared" si="0" ref="H188:M188">H8+H33+H58+H83+H108+H110+H135+H137+H162</f>
        <v>9</v>
      </c>
      <c r="I188" s="44">
        <f t="shared" si="0"/>
        <v>36</v>
      </c>
      <c r="J188" s="44">
        <f t="shared" si="0"/>
        <v>5</v>
      </c>
      <c r="K188" s="44">
        <f t="shared" si="0"/>
        <v>31</v>
      </c>
      <c r="L188" s="44">
        <f t="shared" si="0"/>
        <v>6</v>
      </c>
      <c r="M188" s="44">
        <f t="shared" si="0"/>
        <v>0</v>
      </c>
      <c r="N188" s="44">
        <f>N108+N110+N137+N162</f>
        <v>0</v>
      </c>
      <c r="O188" s="44">
        <f>O8+O33+O58+O83+O108+O110+O135+O137+O162</f>
        <v>19</v>
      </c>
      <c r="P188" s="44">
        <f>P8+P33+P58+P83+P108+P110+P135+P137+P162</f>
        <v>2</v>
      </c>
      <c r="Q188" s="44">
        <f>Q8+Q33+Q58+Q83+Q108+Q110+Q135+Q137+Q162</f>
        <v>13</v>
      </c>
      <c r="R188" s="44">
        <f>R8+R33+R58+R83+R108+R110+R135+R137+R162</f>
        <v>6</v>
      </c>
      <c r="S188" s="44">
        <f>S8+S33+S58+S83+S108+S110+S135+S137+S162</f>
        <v>0</v>
      </c>
    </row>
    <row r="189" spans="1:19" s="26" customFormat="1" ht="19.5" customHeight="1">
      <c r="A189" s="580" t="s">
        <v>20</v>
      </c>
      <c r="B189" s="581"/>
      <c r="C189" s="44">
        <f>C9+C34+C59+C84+C111+C138+C163</f>
        <v>2</v>
      </c>
      <c r="D189" s="44">
        <f>D9+D111</f>
        <v>0</v>
      </c>
      <c r="E189" s="44">
        <f>E9+E34+E59+E84+E111+E138+E163</f>
        <v>2</v>
      </c>
      <c r="F189" s="44">
        <f>F9+F34+F59+F84+F111+F138+F163</f>
        <v>0</v>
      </c>
      <c r="G189" s="44">
        <f>G111</f>
        <v>0</v>
      </c>
      <c r="H189" s="44">
        <f aca="true" t="shared" si="1" ref="H189:M189">H9+H34+H59+H84+H111+H138+H163</f>
        <v>0</v>
      </c>
      <c r="I189" s="44">
        <f t="shared" si="1"/>
        <v>0</v>
      </c>
      <c r="J189" s="44">
        <f t="shared" si="1"/>
        <v>0</v>
      </c>
      <c r="K189" s="44">
        <f t="shared" si="1"/>
        <v>0</v>
      </c>
      <c r="L189" s="44">
        <f t="shared" si="1"/>
        <v>0</v>
      </c>
      <c r="M189" s="44">
        <f t="shared" si="1"/>
        <v>0</v>
      </c>
      <c r="N189" s="44">
        <f>N111+N138+N163</f>
        <v>0</v>
      </c>
      <c r="O189" s="44">
        <f aca="true" t="shared" si="2" ref="O189:S198">O9+O34+O59+O84+O111+O138+O163</f>
        <v>0</v>
      </c>
      <c r="P189" s="44">
        <f t="shared" si="2"/>
        <v>0</v>
      </c>
      <c r="Q189" s="44">
        <f t="shared" si="2"/>
        <v>0</v>
      </c>
      <c r="R189" s="44">
        <f t="shared" si="2"/>
        <v>0</v>
      </c>
      <c r="S189" s="44">
        <f t="shared" si="2"/>
        <v>0</v>
      </c>
    </row>
    <row r="190" spans="1:19" s="26" customFormat="1" ht="19.5" customHeight="1">
      <c r="A190" s="580" t="s">
        <v>21</v>
      </c>
      <c r="B190" s="581"/>
      <c r="C190" s="44">
        <f>C10+C35+C60+C85+C112+C139+C164</f>
        <v>4</v>
      </c>
      <c r="D190" s="44">
        <f>D10+D112</f>
        <v>0</v>
      </c>
      <c r="E190" s="44">
        <f>E10+E35+E60+E85+E112+E139+E164</f>
        <v>3</v>
      </c>
      <c r="F190" s="44">
        <f>F10+F35+F60+F85+F112+F139+F164</f>
        <v>1</v>
      </c>
      <c r="G190" s="44">
        <f>G112</f>
        <v>0</v>
      </c>
      <c r="H190" s="44">
        <f aca="true" t="shared" si="3" ref="H190:M190">H10+H35+H60+H85+H112+H139+H164</f>
        <v>0</v>
      </c>
      <c r="I190" s="44">
        <f t="shared" si="3"/>
        <v>1</v>
      </c>
      <c r="J190" s="44">
        <f t="shared" si="3"/>
        <v>0</v>
      </c>
      <c r="K190" s="44">
        <f t="shared" si="3"/>
        <v>1</v>
      </c>
      <c r="L190" s="44">
        <f t="shared" si="3"/>
        <v>0</v>
      </c>
      <c r="M190" s="44">
        <f t="shared" si="3"/>
        <v>0</v>
      </c>
      <c r="N190" s="44">
        <f aca="true" t="shared" si="4" ref="N190:N210">N112+N139+N164</f>
        <v>0</v>
      </c>
      <c r="O190" s="44">
        <f t="shared" si="2"/>
        <v>0</v>
      </c>
      <c r="P190" s="44">
        <f t="shared" si="2"/>
        <v>0</v>
      </c>
      <c r="Q190" s="44">
        <f t="shared" si="2"/>
        <v>0</v>
      </c>
      <c r="R190" s="44">
        <f t="shared" si="2"/>
        <v>0</v>
      </c>
      <c r="S190" s="44">
        <f t="shared" si="2"/>
        <v>0</v>
      </c>
    </row>
    <row r="191" spans="1:19" s="26" customFormat="1" ht="19.5" customHeight="1">
      <c r="A191" s="580" t="s">
        <v>22</v>
      </c>
      <c r="B191" s="581"/>
      <c r="C191" s="44">
        <f aca="true" t="shared" si="5" ref="C191:C210">C11+C36+C61+C86+C113+C140+C165</f>
        <v>0</v>
      </c>
      <c r="D191" s="44">
        <f aca="true" t="shared" si="6" ref="D191:D210">D11+D113</f>
        <v>0</v>
      </c>
      <c r="E191" s="44">
        <f aca="true" t="shared" si="7" ref="E191:E210">E11+E36+E61+E86+E113+E140+E165</f>
        <v>0</v>
      </c>
      <c r="F191" s="44">
        <f aca="true" t="shared" si="8" ref="F191:F210">F11+F36+F61+F86+F113+F140+F165</f>
        <v>0</v>
      </c>
      <c r="G191" s="44">
        <f aca="true" t="shared" si="9" ref="G191:G210">G113</f>
        <v>0</v>
      </c>
      <c r="H191" s="44">
        <f aca="true" t="shared" si="10" ref="H191:M191">H11+H36+H61+H86+H113+H140+H165</f>
        <v>0</v>
      </c>
      <c r="I191" s="44">
        <f t="shared" si="10"/>
        <v>0</v>
      </c>
      <c r="J191" s="44">
        <f t="shared" si="10"/>
        <v>0</v>
      </c>
      <c r="K191" s="44">
        <f t="shared" si="10"/>
        <v>0</v>
      </c>
      <c r="L191" s="44">
        <f t="shared" si="10"/>
        <v>0</v>
      </c>
      <c r="M191" s="44">
        <f t="shared" si="10"/>
        <v>0</v>
      </c>
      <c r="N191" s="44">
        <f t="shared" si="4"/>
        <v>0</v>
      </c>
      <c r="O191" s="44">
        <f t="shared" si="2"/>
        <v>0</v>
      </c>
      <c r="P191" s="44">
        <f t="shared" si="2"/>
        <v>0</v>
      </c>
      <c r="Q191" s="44">
        <f t="shared" si="2"/>
        <v>0</v>
      </c>
      <c r="R191" s="44">
        <f t="shared" si="2"/>
        <v>0</v>
      </c>
      <c r="S191" s="44">
        <f t="shared" si="2"/>
        <v>0</v>
      </c>
    </row>
    <row r="192" spans="1:19" s="26" customFormat="1" ht="19.5" customHeight="1">
      <c r="A192" s="580" t="s">
        <v>23</v>
      </c>
      <c r="B192" s="581"/>
      <c r="C192" s="44">
        <f t="shared" si="5"/>
        <v>1</v>
      </c>
      <c r="D192" s="44">
        <f t="shared" si="6"/>
        <v>0</v>
      </c>
      <c r="E192" s="44">
        <f t="shared" si="7"/>
        <v>1</v>
      </c>
      <c r="F192" s="44">
        <f t="shared" si="8"/>
        <v>0</v>
      </c>
      <c r="G192" s="44">
        <f t="shared" si="9"/>
        <v>0</v>
      </c>
      <c r="H192" s="44">
        <f aca="true" t="shared" si="11" ref="H192:M192">H12+H37+H62+H87+H114+H141+H166</f>
        <v>0</v>
      </c>
      <c r="I192" s="44">
        <f t="shared" si="11"/>
        <v>0</v>
      </c>
      <c r="J192" s="44">
        <f t="shared" si="11"/>
        <v>0</v>
      </c>
      <c r="K192" s="44">
        <f t="shared" si="11"/>
        <v>0</v>
      </c>
      <c r="L192" s="44">
        <f t="shared" si="11"/>
        <v>0</v>
      </c>
      <c r="M192" s="44">
        <f t="shared" si="11"/>
        <v>0</v>
      </c>
      <c r="N192" s="44">
        <f t="shared" si="4"/>
        <v>0</v>
      </c>
      <c r="O192" s="44">
        <f t="shared" si="2"/>
        <v>0</v>
      </c>
      <c r="P192" s="44">
        <f t="shared" si="2"/>
        <v>0</v>
      </c>
      <c r="Q192" s="44">
        <f t="shared" si="2"/>
        <v>0</v>
      </c>
      <c r="R192" s="44">
        <f t="shared" si="2"/>
        <v>0</v>
      </c>
      <c r="S192" s="44">
        <f t="shared" si="2"/>
        <v>0</v>
      </c>
    </row>
    <row r="193" spans="1:19" s="26" customFormat="1" ht="19.5" customHeight="1">
      <c r="A193" s="580" t="s">
        <v>24</v>
      </c>
      <c r="B193" s="581"/>
      <c r="C193" s="44">
        <f t="shared" si="5"/>
        <v>116</v>
      </c>
      <c r="D193" s="44">
        <f t="shared" si="6"/>
        <v>3</v>
      </c>
      <c r="E193" s="44">
        <f t="shared" si="7"/>
        <v>96</v>
      </c>
      <c r="F193" s="44">
        <f t="shared" si="8"/>
        <v>17</v>
      </c>
      <c r="G193" s="44">
        <f t="shared" si="9"/>
        <v>0</v>
      </c>
      <c r="H193" s="44">
        <f aca="true" t="shared" si="12" ref="H193:M193">H13+H38+H63+H88+H115+H142+H167</f>
        <v>0</v>
      </c>
      <c r="I193" s="44">
        <f t="shared" si="12"/>
        <v>17</v>
      </c>
      <c r="J193" s="44">
        <f t="shared" si="12"/>
        <v>5</v>
      </c>
      <c r="K193" s="44">
        <f t="shared" si="12"/>
        <v>12</v>
      </c>
      <c r="L193" s="44">
        <f t="shared" si="12"/>
        <v>3</v>
      </c>
      <c r="M193" s="44">
        <f t="shared" si="12"/>
        <v>0</v>
      </c>
      <c r="N193" s="44">
        <f t="shared" si="4"/>
        <v>0</v>
      </c>
      <c r="O193" s="44">
        <f t="shared" si="2"/>
        <v>5</v>
      </c>
      <c r="P193" s="44">
        <f t="shared" si="2"/>
        <v>2</v>
      </c>
      <c r="Q193" s="44">
        <f t="shared" si="2"/>
        <v>1</v>
      </c>
      <c r="R193" s="44">
        <f t="shared" si="2"/>
        <v>4</v>
      </c>
      <c r="S193" s="44">
        <f t="shared" si="2"/>
        <v>0</v>
      </c>
    </row>
    <row r="194" spans="1:19" s="26" customFormat="1" ht="18.75" customHeight="1">
      <c r="A194" s="580" t="s">
        <v>25</v>
      </c>
      <c r="B194" s="581"/>
      <c r="C194" s="44">
        <f t="shared" si="5"/>
        <v>7</v>
      </c>
      <c r="D194" s="44">
        <f t="shared" si="6"/>
        <v>0</v>
      </c>
      <c r="E194" s="44">
        <f t="shared" si="7"/>
        <v>7</v>
      </c>
      <c r="F194" s="44">
        <f t="shared" si="8"/>
        <v>0</v>
      </c>
      <c r="G194" s="44">
        <f t="shared" si="9"/>
        <v>0</v>
      </c>
      <c r="H194" s="44">
        <f aca="true" t="shared" si="13" ref="H194:M194">H14+H39+H64+H89+H116+H143+H168</f>
        <v>0</v>
      </c>
      <c r="I194" s="44">
        <f t="shared" si="13"/>
        <v>0</v>
      </c>
      <c r="J194" s="44">
        <f t="shared" si="13"/>
        <v>0</v>
      </c>
      <c r="K194" s="44">
        <f t="shared" si="13"/>
        <v>0</v>
      </c>
      <c r="L194" s="44">
        <f t="shared" si="13"/>
        <v>0</v>
      </c>
      <c r="M194" s="44">
        <f t="shared" si="13"/>
        <v>0</v>
      </c>
      <c r="N194" s="44">
        <f t="shared" si="4"/>
        <v>0</v>
      </c>
      <c r="O194" s="44">
        <f t="shared" si="2"/>
        <v>0</v>
      </c>
      <c r="P194" s="44">
        <f t="shared" si="2"/>
        <v>0</v>
      </c>
      <c r="Q194" s="44">
        <f t="shared" si="2"/>
        <v>0</v>
      </c>
      <c r="R194" s="44">
        <f t="shared" si="2"/>
        <v>0</v>
      </c>
      <c r="S194" s="44">
        <f t="shared" si="2"/>
        <v>0</v>
      </c>
    </row>
    <row r="195" spans="1:19" s="26" customFormat="1" ht="19.5" customHeight="1">
      <c r="A195" s="580" t="s">
        <v>26</v>
      </c>
      <c r="B195" s="581"/>
      <c r="C195" s="44">
        <f t="shared" si="5"/>
        <v>0</v>
      </c>
      <c r="D195" s="44">
        <f t="shared" si="6"/>
        <v>0</v>
      </c>
      <c r="E195" s="44">
        <f t="shared" si="7"/>
        <v>0</v>
      </c>
      <c r="F195" s="44">
        <f t="shared" si="8"/>
        <v>0</v>
      </c>
      <c r="G195" s="44">
        <f t="shared" si="9"/>
        <v>0</v>
      </c>
      <c r="H195" s="44">
        <f aca="true" t="shared" si="14" ref="H195:M195">H15+H40+H65+H90+H117+H144+H169</f>
        <v>0</v>
      </c>
      <c r="I195" s="44">
        <f t="shared" si="14"/>
        <v>0</v>
      </c>
      <c r="J195" s="44">
        <f t="shared" si="14"/>
        <v>0</v>
      </c>
      <c r="K195" s="44">
        <f t="shared" si="14"/>
        <v>0</v>
      </c>
      <c r="L195" s="44">
        <f t="shared" si="14"/>
        <v>0</v>
      </c>
      <c r="M195" s="44">
        <f t="shared" si="14"/>
        <v>0</v>
      </c>
      <c r="N195" s="44">
        <f t="shared" si="4"/>
        <v>0</v>
      </c>
      <c r="O195" s="44">
        <f t="shared" si="2"/>
        <v>0</v>
      </c>
      <c r="P195" s="44">
        <f t="shared" si="2"/>
        <v>0</v>
      </c>
      <c r="Q195" s="44">
        <f t="shared" si="2"/>
        <v>0</v>
      </c>
      <c r="R195" s="44">
        <f t="shared" si="2"/>
        <v>0</v>
      </c>
      <c r="S195" s="44">
        <f t="shared" si="2"/>
        <v>0</v>
      </c>
    </row>
    <row r="196" spans="1:19" s="26" customFormat="1" ht="19.5" customHeight="1">
      <c r="A196" s="580" t="s">
        <v>27</v>
      </c>
      <c r="B196" s="581"/>
      <c r="C196" s="44">
        <f t="shared" si="5"/>
        <v>0</v>
      </c>
      <c r="D196" s="44">
        <f t="shared" si="6"/>
        <v>0</v>
      </c>
      <c r="E196" s="44">
        <f t="shared" si="7"/>
        <v>0</v>
      </c>
      <c r="F196" s="44">
        <f t="shared" si="8"/>
        <v>0</v>
      </c>
      <c r="G196" s="44">
        <f t="shared" si="9"/>
        <v>0</v>
      </c>
      <c r="H196" s="44">
        <f aca="true" t="shared" si="15" ref="H196:M196">H16+H41+H66+H91+H118+H145+H170</f>
        <v>0</v>
      </c>
      <c r="I196" s="44">
        <f t="shared" si="15"/>
        <v>0</v>
      </c>
      <c r="J196" s="44">
        <f t="shared" si="15"/>
        <v>0</v>
      </c>
      <c r="K196" s="44">
        <f t="shared" si="15"/>
        <v>0</v>
      </c>
      <c r="L196" s="44">
        <f t="shared" si="15"/>
        <v>0</v>
      </c>
      <c r="M196" s="44">
        <f t="shared" si="15"/>
        <v>0</v>
      </c>
      <c r="N196" s="44">
        <f t="shared" si="4"/>
        <v>0</v>
      </c>
      <c r="O196" s="44">
        <f t="shared" si="2"/>
        <v>0</v>
      </c>
      <c r="P196" s="44">
        <f t="shared" si="2"/>
        <v>0</v>
      </c>
      <c r="Q196" s="44">
        <f t="shared" si="2"/>
        <v>0</v>
      </c>
      <c r="R196" s="44">
        <f t="shared" si="2"/>
        <v>0</v>
      </c>
      <c r="S196" s="44">
        <f t="shared" si="2"/>
        <v>0</v>
      </c>
    </row>
    <row r="197" spans="1:19" s="26" customFormat="1" ht="24.75" customHeight="1">
      <c r="A197" s="580" t="s">
        <v>28</v>
      </c>
      <c r="B197" s="581"/>
      <c r="C197" s="44">
        <f t="shared" si="5"/>
        <v>0</v>
      </c>
      <c r="D197" s="44">
        <f t="shared" si="6"/>
        <v>0</v>
      </c>
      <c r="E197" s="44">
        <f t="shared" si="7"/>
        <v>0</v>
      </c>
      <c r="F197" s="44">
        <f t="shared" si="8"/>
        <v>0</v>
      </c>
      <c r="G197" s="44">
        <f t="shared" si="9"/>
        <v>0</v>
      </c>
      <c r="H197" s="44">
        <f aca="true" t="shared" si="16" ref="H197:M197">H17+H42+H67+H92+H119+H146+H171</f>
        <v>0</v>
      </c>
      <c r="I197" s="44">
        <f t="shared" si="16"/>
        <v>0</v>
      </c>
      <c r="J197" s="44">
        <f t="shared" si="16"/>
        <v>0</v>
      </c>
      <c r="K197" s="44">
        <f t="shared" si="16"/>
        <v>0</v>
      </c>
      <c r="L197" s="44">
        <f t="shared" si="16"/>
        <v>0</v>
      </c>
      <c r="M197" s="44">
        <f t="shared" si="16"/>
        <v>0</v>
      </c>
      <c r="N197" s="44">
        <f t="shared" si="4"/>
        <v>0</v>
      </c>
      <c r="O197" s="44">
        <f t="shared" si="2"/>
        <v>0</v>
      </c>
      <c r="P197" s="44">
        <f t="shared" si="2"/>
        <v>0</v>
      </c>
      <c r="Q197" s="44">
        <f t="shared" si="2"/>
        <v>0</v>
      </c>
      <c r="R197" s="44">
        <f t="shared" si="2"/>
        <v>0</v>
      </c>
      <c r="S197" s="44">
        <f t="shared" si="2"/>
        <v>0</v>
      </c>
    </row>
    <row r="198" spans="1:19" s="26" customFormat="1" ht="19.5" customHeight="1">
      <c r="A198" s="580" t="s">
        <v>29</v>
      </c>
      <c r="B198" s="581"/>
      <c r="C198" s="44">
        <f t="shared" si="5"/>
        <v>0</v>
      </c>
      <c r="D198" s="44">
        <f t="shared" si="6"/>
        <v>0</v>
      </c>
      <c r="E198" s="44">
        <f t="shared" si="7"/>
        <v>0</v>
      </c>
      <c r="F198" s="44">
        <f t="shared" si="8"/>
        <v>0</v>
      </c>
      <c r="G198" s="44">
        <f t="shared" si="9"/>
        <v>0</v>
      </c>
      <c r="H198" s="44">
        <f aca="true" t="shared" si="17" ref="H198:M198">H18+H43+H68+H93+H120+H147+H172</f>
        <v>0</v>
      </c>
      <c r="I198" s="44">
        <f t="shared" si="17"/>
        <v>0</v>
      </c>
      <c r="J198" s="44">
        <f t="shared" si="17"/>
        <v>0</v>
      </c>
      <c r="K198" s="44">
        <f t="shared" si="17"/>
        <v>0</v>
      </c>
      <c r="L198" s="44">
        <f t="shared" si="17"/>
        <v>0</v>
      </c>
      <c r="M198" s="44">
        <f t="shared" si="17"/>
        <v>0</v>
      </c>
      <c r="N198" s="44">
        <f t="shared" si="4"/>
        <v>0</v>
      </c>
      <c r="O198" s="44">
        <f t="shared" si="2"/>
        <v>0</v>
      </c>
      <c r="P198" s="44">
        <f t="shared" si="2"/>
        <v>0</v>
      </c>
      <c r="Q198" s="44">
        <f t="shared" si="2"/>
        <v>0</v>
      </c>
      <c r="R198" s="44">
        <f t="shared" si="2"/>
        <v>0</v>
      </c>
      <c r="S198" s="44">
        <f t="shared" si="2"/>
        <v>0</v>
      </c>
    </row>
    <row r="199" spans="1:19" s="26" customFormat="1" ht="19.5" customHeight="1">
      <c r="A199" s="580" t="s">
        <v>30</v>
      </c>
      <c r="B199" s="581"/>
      <c r="C199" s="44">
        <f t="shared" si="5"/>
        <v>0</v>
      </c>
      <c r="D199" s="44">
        <f t="shared" si="6"/>
        <v>0</v>
      </c>
      <c r="E199" s="44">
        <f t="shared" si="7"/>
        <v>0</v>
      </c>
      <c r="F199" s="44">
        <f t="shared" si="8"/>
        <v>0</v>
      </c>
      <c r="G199" s="44">
        <f t="shared" si="9"/>
        <v>0</v>
      </c>
      <c r="H199" s="44">
        <f aca="true" t="shared" si="18" ref="H199:M199">H19+H44+H69+H94+H121+H148+H173</f>
        <v>0</v>
      </c>
      <c r="I199" s="44">
        <f t="shared" si="18"/>
        <v>0</v>
      </c>
      <c r="J199" s="44">
        <f t="shared" si="18"/>
        <v>0</v>
      </c>
      <c r="K199" s="44">
        <f t="shared" si="18"/>
        <v>0</v>
      </c>
      <c r="L199" s="44">
        <f t="shared" si="18"/>
        <v>0</v>
      </c>
      <c r="M199" s="44">
        <f t="shared" si="18"/>
        <v>0</v>
      </c>
      <c r="N199" s="44">
        <f t="shared" si="4"/>
        <v>0</v>
      </c>
      <c r="O199" s="44">
        <f aca="true" t="shared" si="19" ref="O199:S208">O19+O44+O69+O94+O121+O148+O173</f>
        <v>0</v>
      </c>
      <c r="P199" s="44">
        <f t="shared" si="19"/>
        <v>0</v>
      </c>
      <c r="Q199" s="44">
        <f t="shared" si="19"/>
        <v>0</v>
      </c>
      <c r="R199" s="44">
        <f t="shared" si="19"/>
        <v>0</v>
      </c>
      <c r="S199" s="44">
        <f t="shared" si="19"/>
        <v>0</v>
      </c>
    </row>
    <row r="200" spans="1:19" s="26" customFormat="1" ht="19.5" customHeight="1">
      <c r="A200" s="580" t="s">
        <v>31</v>
      </c>
      <c r="B200" s="581"/>
      <c r="C200" s="44">
        <f t="shared" si="5"/>
        <v>1</v>
      </c>
      <c r="D200" s="44">
        <f t="shared" si="6"/>
        <v>0</v>
      </c>
      <c r="E200" s="44">
        <f t="shared" si="7"/>
        <v>0</v>
      </c>
      <c r="F200" s="44">
        <f t="shared" si="8"/>
        <v>1</v>
      </c>
      <c r="G200" s="44">
        <f t="shared" si="9"/>
        <v>0</v>
      </c>
      <c r="H200" s="44">
        <f aca="true" t="shared" si="20" ref="H200:M200">H20+H45+H70+H95+H122+H149+H174</f>
        <v>0</v>
      </c>
      <c r="I200" s="44">
        <f t="shared" si="20"/>
        <v>1</v>
      </c>
      <c r="J200" s="44">
        <f t="shared" si="20"/>
        <v>0</v>
      </c>
      <c r="K200" s="44">
        <f t="shared" si="20"/>
        <v>1</v>
      </c>
      <c r="L200" s="44">
        <f t="shared" si="20"/>
        <v>0</v>
      </c>
      <c r="M200" s="44">
        <f t="shared" si="20"/>
        <v>0</v>
      </c>
      <c r="N200" s="44">
        <f t="shared" si="4"/>
        <v>0</v>
      </c>
      <c r="O200" s="44">
        <f t="shared" si="19"/>
        <v>0</v>
      </c>
      <c r="P200" s="44">
        <f t="shared" si="19"/>
        <v>0</v>
      </c>
      <c r="Q200" s="44">
        <f t="shared" si="19"/>
        <v>0</v>
      </c>
      <c r="R200" s="44">
        <f t="shared" si="19"/>
        <v>0</v>
      </c>
      <c r="S200" s="44">
        <f t="shared" si="19"/>
        <v>0</v>
      </c>
    </row>
    <row r="201" spans="1:19" s="26" customFormat="1" ht="24" customHeight="1">
      <c r="A201" s="580" t="s">
        <v>32</v>
      </c>
      <c r="B201" s="581"/>
      <c r="C201" s="44">
        <f t="shared" si="5"/>
        <v>10</v>
      </c>
      <c r="D201" s="44">
        <f t="shared" si="6"/>
        <v>0</v>
      </c>
      <c r="E201" s="44">
        <f t="shared" si="7"/>
        <v>8</v>
      </c>
      <c r="F201" s="44">
        <f t="shared" si="8"/>
        <v>2</v>
      </c>
      <c r="G201" s="44">
        <f t="shared" si="9"/>
        <v>0</v>
      </c>
      <c r="H201" s="44">
        <f aca="true" t="shared" si="21" ref="H201:M201">H21+H46+H71+H96+H123+H150+H175</f>
        <v>0</v>
      </c>
      <c r="I201" s="44">
        <f t="shared" si="21"/>
        <v>2</v>
      </c>
      <c r="J201" s="44">
        <f t="shared" si="21"/>
        <v>0</v>
      </c>
      <c r="K201" s="44">
        <f t="shared" si="21"/>
        <v>2</v>
      </c>
      <c r="L201" s="44">
        <f t="shared" si="21"/>
        <v>0</v>
      </c>
      <c r="M201" s="44">
        <f t="shared" si="21"/>
        <v>0</v>
      </c>
      <c r="N201" s="44">
        <f t="shared" si="4"/>
        <v>0</v>
      </c>
      <c r="O201" s="44">
        <f t="shared" si="19"/>
        <v>2</v>
      </c>
      <c r="P201" s="44">
        <f t="shared" si="19"/>
        <v>0</v>
      </c>
      <c r="Q201" s="44">
        <f t="shared" si="19"/>
        <v>2</v>
      </c>
      <c r="R201" s="44">
        <f t="shared" si="19"/>
        <v>0</v>
      </c>
      <c r="S201" s="44">
        <f t="shared" si="19"/>
        <v>0</v>
      </c>
    </row>
    <row r="202" spans="1:19" s="26" customFormat="1" ht="25.5" customHeight="1">
      <c r="A202" s="580" t="s">
        <v>33</v>
      </c>
      <c r="B202" s="581"/>
      <c r="C202" s="44">
        <f t="shared" si="5"/>
        <v>0</v>
      </c>
      <c r="D202" s="44">
        <f t="shared" si="6"/>
        <v>0</v>
      </c>
      <c r="E202" s="44">
        <f t="shared" si="7"/>
        <v>0</v>
      </c>
      <c r="F202" s="44">
        <f t="shared" si="8"/>
        <v>0</v>
      </c>
      <c r="G202" s="44">
        <f t="shared" si="9"/>
        <v>0</v>
      </c>
      <c r="H202" s="44">
        <f aca="true" t="shared" si="22" ref="H202:M202">H22+H47+H72+H97+H124+H151+H176</f>
        <v>0</v>
      </c>
      <c r="I202" s="44">
        <f t="shared" si="22"/>
        <v>0</v>
      </c>
      <c r="J202" s="44">
        <f t="shared" si="22"/>
        <v>0</v>
      </c>
      <c r="K202" s="44">
        <f t="shared" si="22"/>
        <v>0</v>
      </c>
      <c r="L202" s="44">
        <f t="shared" si="22"/>
        <v>0</v>
      </c>
      <c r="M202" s="44">
        <f t="shared" si="22"/>
        <v>0</v>
      </c>
      <c r="N202" s="44">
        <f t="shared" si="4"/>
        <v>0</v>
      </c>
      <c r="O202" s="44">
        <f t="shared" si="19"/>
        <v>0</v>
      </c>
      <c r="P202" s="44">
        <f t="shared" si="19"/>
        <v>0</v>
      </c>
      <c r="Q202" s="44">
        <f t="shared" si="19"/>
        <v>0</v>
      </c>
      <c r="R202" s="44">
        <f t="shared" si="19"/>
        <v>0</v>
      </c>
      <c r="S202" s="44">
        <f t="shared" si="19"/>
        <v>0</v>
      </c>
    </row>
    <row r="203" spans="1:19" s="26" customFormat="1" ht="18.75" customHeight="1">
      <c r="A203" s="580" t="s">
        <v>34</v>
      </c>
      <c r="B203" s="581"/>
      <c r="C203" s="44">
        <f t="shared" si="5"/>
        <v>0</v>
      </c>
      <c r="D203" s="44">
        <f t="shared" si="6"/>
        <v>0</v>
      </c>
      <c r="E203" s="44">
        <f t="shared" si="7"/>
        <v>0</v>
      </c>
      <c r="F203" s="44">
        <f t="shared" si="8"/>
        <v>0</v>
      </c>
      <c r="G203" s="44">
        <f t="shared" si="9"/>
        <v>0</v>
      </c>
      <c r="H203" s="44">
        <f aca="true" t="shared" si="23" ref="H203:M203">H23+H48+H73+H98+H125+H152+H177</f>
        <v>0</v>
      </c>
      <c r="I203" s="44">
        <f t="shared" si="23"/>
        <v>0</v>
      </c>
      <c r="J203" s="44">
        <f t="shared" si="23"/>
        <v>0</v>
      </c>
      <c r="K203" s="44">
        <f t="shared" si="23"/>
        <v>0</v>
      </c>
      <c r="L203" s="44">
        <f t="shared" si="23"/>
        <v>0</v>
      </c>
      <c r="M203" s="44">
        <f t="shared" si="23"/>
        <v>0</v>
      </c>
      <c r="N203" s="44">
        <f t="shared" si="4"/>
        <v>0</v>
      </c>
      <c r="O203" s="44">
        <f t="shared" si="19"/>
        <v>0</v>
      </c>
      <c r="P203" s="44">
        <f t="shared" si="19"/>
        <v>0</v>
      </c>
      <c r="Q203" s="44">
        <f t="shared" si="19"/>
        <v>0</v>
      </c>
      <c r="R203" s="44">
        <f t="shared" si="19"/>
        <v>0</v>
      </c>
      <c r="S203" s="44">
        <f t="shared" si="19"/>
        <v>0</v>
      </c>
    </row>
    <row r="204" spans="1:19" s="26" customFormat="1" ht="19.5" customHeight="1">
      <c r="A204" s="105" t="s">
        <v>35</v>
      </c>
      <c r="B204" s="105"/>
      <c r="C204" s="44">
        <f t="shared" si="5"/>
        <v>0</v>
      </c>
      <c r="D204" s="44">
        <f t="shared" si="6"/>
        <v>0</v>
      </c>
      <c r="E204" s="44">
        <f t="shared" si="7"/>
        <v>0</v>
      </c>
      <c r="F204" s="44">
        <f t="shared" si="8"/>
        <v>0</v>
      </c>
      <c r="G204" s="44">
        <f t="shared" si="9"/>
        <v>0</v>
      </c>
      <c r="H204" s="44">
        <f aca="true" t="shared" si="24" ref="H204:M204">H24+H49+H74+H99+H126+H153+H178</f>
        <v>0</v>
      </c>
      <c r="I204" s="44">
        <f t="shared" si="24"/>
        <v>0</v>
      </c>
      <c r="J204" s="44">
        <f t="shared" si="24"/>
        <v>0</v>
      </c>
      <c r="K204" s="44">
        <f t="shared" si="24"/>
        <v>0</v>
      </c>
      <c r="L204" s="44">
        <f t="shared" si="24"/>
        <v>0</v>
      </c>
      <c r="M204" s="44">
        <f t="shared" si="24"/>
        <v>0</v>
      </c>
      <c r="N204" s="44">
        <f t="shared" si="4"/>
        <v>0</v>
      </c>
      <c r="O204" s="44">
        <f t="shared" si="19"/>
        <v>0</v>
      </c>
      <c r="P204" s="44">
        <f t="shared" si="19"/>
        <v>0</v>
      </c>
      <c r="Q204" s="44">
        <f t="shared" si="19"/>
        <v>0</v>
      </c>
      <c r="R204" s="44">
        <f t="shared" si="19"/>
        <v>0</v>
      </c>
      <c r="S204" s="44">
        <f t="shared" si="19"/>
        <v>0</v>
      </c>
    </row>
    <row r="205" spans="1:19" s="26" customFormat="1" ht="24" customHeight="1">
      <c r="A205" s="580" t="s">
        <v>36</v>
      </c>
      <c r="B205" s="581"/>
      <c r="C205" s="44">
        <f t="shared" si="5"/>
        <v>0</v>
      </c>
      <c r="D205" s="44">
        <f t="shared" si="6"/>
        <v>0</v>
      </c>
      <c r="E205" s="44">
        <f t="shared" si="7"/>
        <v>0</v>
      </c>
      <c r="F205" s="44">
        <f t="shared" si="8"/>
        <v>0</v>
      </c>
      <c r="G205" s="44">
        <f t="shared" si="9"/>
        <v>0</v>
      </c>
      <c r="H205" s="44">
        <f aca="true" t="shared" si="25" ref="H205:M205">H25+H50+H75+H100+H127+H154+H179</f>
        <v>0</v>
      </c>
      <c r="I205" s="44">
        <f t="shared" si="25"/>
        <v>0</v>
      </c>
      <c r="J205" s="44">
        <f t="shared" si="25"/>
        <v>0</v>
      </c>
      <c r="K205" s="44">
        <f t="shared" si="25"/>
        <v>0</v>
      </c>
      <c r="L205" s="44">
        <f t="shared" si="25"/>
        <v>0</v>
      </c>
      <c r="M205" s="44">
        <f t="shared" si="25"/>
        <v>0</v>
      </c>
      <c r="N205" s="44">
        <f t="shared" si="4"/>
        <v>0</v>
      </c>
      <c r="O205" s="44">
        <f t="shared" si="19"/>
        <v>0</v>
      </c>
      <c r="P205" s="44">
        <f t="shared" si="19"/>
        <v>0</v>
      </c>
      <c r="Q205" s="44">
        <f t="shared" si="19"/>
        <v>0</v>
      </c>
      <c r="R205" s="44">
        <f t="shared" si="19"/>
        <v>0</v>
      </c>
      <c r="S205" s="44">
        <f t="shared" si="19"/>
        <v>0</v>
      </c>
    </row>
    <row r="206" spans="1:19" s="26" customFormat="1" ht="18.75" customHeight="1">
      <c r="A206" s="580" t="s">
        <v>37</v>
      </c>
      <c r="B206" s="581"/>
      <c r="C206" s="44">
        <f t="shared" si="5"/>
        <v>0</v>
      </c>
      <c r="D206" s="44">
        <f t="shared" si="6"/>
        <v>0</v>
      </c>
      <c r="E206" s="44">
        <f t="shared" si="7"/>
        <v>0</v>
      </c>
      <c r="F206" s="44">
        <f t="shared" si="8"/>
        <v>0</v>
      </c>
      <c r="G206" s="44">
        <f t="shared" si="9"/>
        <v>0</v>
      </c>
      <c r="H206" s="44">
        <f aca="true" t="shared" si="26" ref="H206:M206">H26+H51+H76+H101+H128+H155+H180</f>
        <v>0</v>
      </c>
      <c r="I206" s="44">
        <f t="shared" si="26"/>
        <v>0</v>
      </c>
      <c r="J206" s="44">
        <f t="shared" si="26"/>
        <v>0</v>
      </c>
      <c r="K206" s="44">
        <f t="shared" si="26"/>
        <v>0</v>
      </c>
      <c r="L206" s="44">
        <f t="shared" si="26"/>
        <v>0</v>
      </c>
      <c r="M206" s="44">
        <f t="shared" si="26"/>
        <v>0</v>
      </c>
      <c r="N206" s="44">
        <f t="shared" si="4"/>
        <v>0</v>
      </c>
      <c r="O206" s="44">
        <f t="shared" si="19"/>
        <v>0</v>
      </c>
      <c r="P206" s="44">
        <f t="shared" si="19"/>
        <v>0</v>
      </c>
      <c r="Q206" s="44">
        <f t="shared" si="19"/>
        <v>0</v>
      </c>
      <c r="R206" s="44">
        <f t="shared" si="19"/>
        <v>0</v>
      </c>
      <c r="S206" s="44">
        <f t="shared" si="19"/>
        <v>0</v>
      </c>
    </row>
    <row r="207" spans="1:19" s="26" customFormat="1" ht="19.5" customHeight="1">
      <c r="A207" s="580" t="s">
        <v>38</v>
      </c>
      <c r="B207" s="581"/>
      <c r="C207" s="44">
        <f t="shared" si="5"/>
        <v>0</v>
      </c>
      <c r="D207" s="44">
        <f t="shared" si="6"/>
        <v>0</v>
      </c>
      <c r="E207" s="44">
        <f t="shared" si="7"/>
        <v>0</v>
      </c>
      <c r="F207" s="44">
        <f t="shared" si="8"/>
        <v>0</v>
      </c>
      <c r="G207" s="44">
        <f t="shared" si="9"/>
        <v>0</v>
      </c>
      <c r="H207" s="44">
        <f aca="true" t="shared" si="27" ref="H207:M207">H27+H52+H77+H102+H129+H156+H181</f>
        <v>0</v>
      </c>
      <c r="I207" s="44">
        <f t="shared" si="27"/>
        <v>0</v>
      </c>
      <c r="J207" s="44">
        <f t="shared" si="27"/>
        <v>0</v>
      </c>
      <c r="K207" s="44">
        <f t="shared" si="27"/>
        <v>0</v>
      </c>
      <c r="L207" s="44">
        <f t="shared" si="27"/>
        <v>0</v>
      </c>
      <c r="M207" s="44">
        <f t="shared" si="27"/>
        <v>0</v>
      </c>
      <c r="N207" s="44">
        <f t="shared" si="4"/>
        <v>0</v>
      </c>
      <c r="O207" s="44">
        <f t="shared" si="19"/>
        <v>0</v>
      </c>
      <c r="P207" s="44">
        <f t="shared" si="19"/>
        <v>0</v>
      </c>
      <c r="Q207" s="44">
        <f t="shared" si="19"/>
        <v>0</v>
      </c>
      <c r="R207" s="44">
        <f t="shared" si="19"/>
        <v>0</v>
      </c>
      <c r="S207" s="44">
        <f t="shared" si="19"/>
        <v>0</v>
      </c>
    </row>
    <row r="208" spans="1:19" s="26" customFormat="1" ht="29.25" customHeight="1">
      <c r="A208" s="580" t="s">
        <v>39</v>
      </c>
      <c r="B208" s="581"/>
      <c r="C208" s="44">
        <f t="shared" si="5"/>
        <v>0</v>
      </c>
      <c r="D208" s="44">
        <f t="shared" si="6"/>
        <v>0</v>
      </c>
      <c r="E208" s="44">
        <f t="shared" si="7"/>
        <v>0</v>
      </c>
      <c r="F208" s="44">
        <f t="shared" si="8"/>
        <v>0</v>
      </c>
      <c r="G208" s="44">
        <f t="shared" si="9"/>
        <v>0</v>
      </c>
      <c r="H208" s="44">
        <f aca="true" t="shared" si="28" ref="H208:M208">H28+H53+H78+H103+H130+H157+H182</f>
        <v>0</v>
      </c>
      <c r="I208" s="44">
        <f t="shared" si="28"/>
        <v>0</v>
      </c>
      <c r="J208" s="44">
        <f t="shared" si="28"/>
        <v>0</v>
      </c>
      <c r="K208" s="44">
        <f t="shared" si="28"/>
        <v>0</v>
      </c>
      <c r="L208" s="44">
        <f t="shared" si="28"/>
        <v>0</v>
      </c>
      <c r="M208" s="44">
        <f t="shared" si="28"/>
        <v>0</v>
      </c>
      <c r="N208" s="44">
        <f t="shared" si="4"/>
        <v>0</v>
      </c>
      <c r="O208" s="44">
        <f t="shared" si="19"/>
        <v>0</v>
      </c>
      <c r="P208" s="44">
        <f t="shared" si="19"/>
        <v>0</v>
      </c>
      <c r="Q208" s="44">
        <f t="shared" si="19"/>
        <v>0</v>
      </c>
      <c r="R208" s="44">
        <f t="shared" si="19"/>
        <v>0</v>
      </c>
      <c r="S208" s="44">
        <f t="shared" si="19"/>
        <v>0</v>
      </c>
    </row>
    <row r="209" spans="1:19" s="26" customFormat="1" ht="19.5" customHeight="1">
      <c r="A209" s="580" t="s">
        <v>40</v>
      </c>
      <c r="B209" s="581"/>
      <c r="C209" s="44">
        <f t="shared" si="5"/>
        <v>0</v>
      </c>
      <c r="D209" s="44">
        <f t="shared" si="6"/>
        <v>0</v>
      </c>
      <c r="E209" s="44">
        <f t="shared" si="7"/>
        <v>0</v>
      </c>
      <c r="F209" s="44">
        <f t="shared" si="8"/>
        <v>0</v>
      </c>
      <c r="G209" s="44">
        <f t="shared" si="9"/>
        <v>0</v>
      </c>
      <c r="H209" s="44">
        <f aca="true" t="shared" si="29" ref="H209:M209">H29+H54+H79+H104+H131+H158+H183</f>
        <v>0</v>
      </c>
      <c r="I209" s="44">
        <f t="shared" si="29"/>
        <v>0</v>
      </c>
      <c r="J209" s="44">
        <f t="shared" si="29"/>
        <v>0</v>
      </c>
      <c r="K209" s="44">
        <f t="shared" si="29"/>
        <v>0</v>
      </c>
      <c r="L209" s="44">
        <f t="shared" si="29"/>
        <v>0</v>
      </c>
      <c r="M209" s="44">
        <f t="shared" si="29"/>
        <v>0</v>
      </c>
      <c r="N209" s="44">
        <f t="shared" si="4"/>
        <v>0</v>
      </c>
      <c r="O209" s="44">
        <f aca="true" t="shared" si="30" ref="O209:S211">O29+O54+O79+O104+O131+O158+O183</f>
        <v>0</v>
      </c>
      <c r="P209" s="44">
        <f t="shared" si="30"/>
        <v>0</v>
      </c>
      <c r="Q209" s="44">
        <f t="shared" si="30"/>
        <v>0</v>
      </c>
      <c r="R209" s="44">
        <f t="shared" si="30"/>
        <v>0</v>
      </c>
      <c r="S209" s="44">
        <f t="shared" si="30"/>
        <v>0</v>
      </c>
    </row>
    <row r="210" spans="1:19" s="26" customFormat="1" ht="28.5" customHeight="1">
      <c r="A210" s="580" t="s">
        <v>41</v>
      </c>
      <c r="B210" s="581"/>
      <c r="C210" s="44">
        <f t="shared" si="5"/>
        <v>0</v>
      </c>
      <c r="D210" s="44">
        <f t="shared" si="6"/>
        <v>0</v>
      </c>
      <c r="E210" s="44">
        <f t="shared" si="7"/>
        <v>0</v>
      </c>
      <c r="F210" s="44">
        <f t="shared" si="8"/>
        <v>0</v>
      </c>
      <c r="G210" s="44">
        <f t="shared" si="9"/>
        <v>0</v>
      </c>
      <c r="H210" s="44">
        <f aca="true" t="shared" si="31" ref="H210:M210">H30+H55+H80+H105+H132+H159+H184</f>
        <v>1</v>
      </c>
      <c r="I210" s="44">
        <f t="shared" si="31"/>
        <v>1</v>
      </c>
      <c r="J210" s="44">
        <f t="shared" si="31"/>
        <v>0</v>
      </c>
      <c r="K210" s="44">
        <f t="shared" si="31"/>
        <v>1</v>
      </c>
      <c r="L210" s="44">
        <f t="shared" si="31"/>
        <v>0</v>
      </c>
      <c r="M210" s="44">
        <f t="shared" si="31"/>
        <v>0</v>
      </c>
      <c r="N210" s="44">
        <f t="shared" si="4"/>
        <v>0</v>
      </c>
      <c r="O210" s="44">
        <f t="shared" si="30"/>
        <v>1</v>
      </c>
      <c r="P210" s="44">
        <f t="shared" si="30"/>
        <v>0</v>
      </c>
      <c r="Q210" s="44">
        <f t="shared" si="30"/>
        <v>1</v>
      </c>
      <c r="R210" s="44">
        <f t="shared" si="30"/>
        <v>0</v>
      </c>
      <c r="S210" s="44">
        <f t="shared" si="30"/>
        <v>0</v>
      </c>
    </row>
    <row r="211" spans="1:19" s="26" customFormat="1" ht="27.75" customHeight="1">
      <c r="A211" s="580" t="s">
        <v>42</v>
      </c>
      <c r="B211" s="581"/>
      <c r="C211" s="44">
        <f>C31+C56+C81+C106+C133+C160+C185</f>
        <v>16</v>
      </c>
      <c r="D211" s="44">
        <f>D31+D133</f>
        <v>0</v>
      </c>
      <c r="E211" s="44">
        <f>E31+E56+E81+E106+E133+E160+E185</f>
        <v>10</v>
      </c>
      <c r="F211" s="44">
        <f>F31+F56+F81+F106+F133+F160+F185</f>
        <v>6</v>
      </c>
      <c r="G211" s="44">
        <f>G133</f>
        <v>0</v>
      </c>
      <c r="H211" s="44">
        <f aca="true" t="shared" si="32" ref="H211:M211">H31+H56+H81+H106+H133+H160+H185</f>
        <v>7</v>
      </c>
      <c r="I211" s="44">
        <f t="shared" si="32"/>
        <v>13</v>
      </c>
      <c r="J211" s="44">
        <f t="shared" si="32"/>
        <v>0</v>
      </c>
      <c r="K211" s="44">
        <f t="shared" si="32"/>
        <v>13</v>
      </c>
      <c r="L211" s="44">
        <f t="shared" si="32"/>
        <v>3</v>
      </c>
      <c r="M211" s="44">
        <f t="shared" si="32"/>
        <v>0</v>
      </c>
      <c r="N211" s="44">
        <f>N133+N160+N185</f>
        <v>0</v>
      </c>
      <c r="O211" s="44">
        <f t="shared" si="30"/>
        <v>10</v>
      </c>
      <c r="P211" s="44">
        <f t="shared" si="30"/>
        <v>0</v>
      </c>
      <c r="Q211" s="44">
        <f t="shared" si="30"/>
        <v>8</v>
      </c>
      <c r="R211" s="44">
        <f t="shared" si="30"/>
        <v>2</v>
      </c>
      <c r="S211" s="44">
        <f t="shared" si="30"/>
        <v>0</v>
      </c>
    </row>
    <row r="212" spans="1:19" s="26" customFormat="1" ht="41.25" customHeight="1">
      <c r="A212" s="580" t="s">
        <v>43</v>
      </c>
      <c r="B212" s="581"/>
      <c r="C212" s="44">
        <f>C32+C57+C82+C107+C109+C134+C161+C186</f>
        <v>0</v>
      </c>
      <c r="D212" s="44">
        <f>D32+D109+D134</f>
        <v>0</v>
      </c>
      <c r="E212" s="44">
        <f>E32+E57+E82+E107+E109+E134+E161+E186</f>
        <v>0</v>
      </c>
      <c r="F212" s="44">
        <f>F32+F57+F82+F107+F109+F134+F161+F186</f>
        <v>0</v>
      </c>
      <c r="G212" s="44">
        <f>G109+G134</f>
        <v>0</v>
      </c>
      <c r="H212" s="44">
        <f aca="true" t="shared" si="33" ref="H212:M212">H32+H57+H82+H107+H109+H134+H136+H161+H186</f>
        <v>0</v>
      </c>
      <c r="I212" s="44">
        <f t="shared" si="33"/>
        <v>0</v>
      </c>
      <c r="J212" s="44">
        <f t="shared" si="33"/>
        <v>0</v>
      </c>
      <c r="K212" s="44">
        <f t="shared" si="33"/>
        <v>0</v>
      </c>
      <c r="L212" s="44">
        <f t="shared" si="33"/>
        <v>0</v>
      </c>
      <c r="M212" s="44">
        <f t="shared" si="33"/>
        <v>0</v>
      </c>
      <c r="N212" s="44">
        <f>N109+N134+N161+N186</f>
        <v>0</v>
      </c>
      <c r="O212" s="44">
        <f>O32+O57+O82+O107+O109+O134+O136+O161+O186</f>
        <v>0</v>
      </c>
      <c r="P212" s="44">
        <f>P32+P57+P82+P107+P109+P134+P136+P161+P186</f>
        <v>0</v>
      </c>
      <c r="Q212" s="44">
        <f>Q32+Q57+Q82+Q107+Q109+Q134+Q136+Q161+Q186</f>
        <v>0</v>
      </c>
      <c r="R212" s="44">
        <f>R32+R57+R82+R107+R109+R134+R136+R161+R186</f>
        <v>0</v>
      </c>
      <c r="S212" s="44">
        <f>S32+S57+S82+S107+S109+S134+S136+S161+S186</f>
        <v>0</v>
      </c>
    </row>
    <row r="213" spans="1:19" s="27" customFormat="1" ht="15.75">
      <c r="A213" s="45"/>
      <c r="B213" s="46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s="27" customFormat="1" ht="15.75">
      <c r="A214" s="45"/>
      <c r="B214" s="46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s="27" customFormat="1" ht="15.75">
      <c r="A215" s="45"/>
      <c r="B215" s="46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2:12" s="4" customFormat="1" ht="15.75">
      <c r="B216" s="4" t="s">
        <v>578</v>
      </c>
      <c r="H216" s="4" t="s">
        <v>46</v>
      </c>
      <c r="I216" s="109"/>
      <c r="J216" s="109"/>
      <c r="K216" s="109"/>
      <c r="L216" s="109"/>
    </row>
    <row r="217" s="4" customFormat="1" ht="15.75"/>
    <row r="218" spans="2:9" s="4" customFormat="1" ht="15.75">
      <c r="B218" s="473" t="s">
        <v>563</v>
      </c>
      <c r="C218" s="473"/>
      <c r="D218" s="473"/>
      <c r="E218" s="473"/>
      <c r="F218" s="473"/>
      <c r="I218" s="4" t="s">
        <v>47</v>
      </c>
    </row>
    <row r="219" s="4" customFormat="1" ht="15.75"/>
    <row r="222" spans="1:6" s="26" customFormat="1" ht="15.75">
      <c r="A222" s="586"/>
      <c r="B222" s="586"/>
      <c r="C222" s="586"/>
      <c r="D222" s="586"/>
      <c r="E222" s="586"/>
      <c r="F222" s="586"/>
    </row>
    <row r="223" spans="1:6" s="26" customFormat="1" ht="15.75">
      <c r="A223" s="110"/>
      <c r="B223" s="110"/>
      <c r="C223" s="110"/>
      <c r="D223" s="110"/>
      <c r="E223" s="110"/>
      <c r="F223" s="110"/>
    </row>
    <row r="224" spans="1:7" s="26" customFormat="1" ht="15.75">
      <c r="A224" s="585"/>
      <c r="B224" s="585"/>
      <c r="C224" s="585"/>
      <c r="D224" s="585"/>
      <c r="E224" s="585"/>
      <c r="F224" s="585"/>
      <c r="G224" s="585"/>
    </row>
  </sheetData>
  <sheetProtection/>
  <mergeCells count="210">
    <mergeCell ref="A158:B158"/>
    <mergeCell ref="A177:B177"/>
    <mergeCell ref="A165:B165"/>
    <mergeCell ref="A168:B168"/>
    <mergeCell ref="A156:B156"/>
    <mergeCell ref="A144:B144"/>
    <mergeCell ref="A145:B145"/>
    <mergeCell ref="A163:B163"/>
    <mergeCell ref="A148:B148"/>
    <mergeCell ref="A146:B146"/>
    <mergeCell ref="A147:B147"/>
    <mergeCell ref="A149:B149"/>
    <mergeCell ref="A151:B151"/>
    <mergeCell ref="A154:B154"/>
    <mergeCell ref="J5:J6"/>
    <mergeCell ref="K5:K6"/>
    <mergeCell ref="A53:B53"/>
    <mergeCell ref="A57:B57"/>
    <mergeCell ref="A84:B84"/>
    <mergeCell ref="A93:B93"/>
    <mergeCell ref="A207:B207"/>
    <mergeCell ref="A195:B195"/>
    <mergeCell ref="A198:B198"/>
    <mergeCell ref="A54:B54"/>
    <mergeCell ref="A98:B98"/>
    <mergeCell ref="A101:B101"/>
    <mergeCell ref="A55:B55"/>
    <mergeCell ref="A166:B166"/>
    <mergeCell ref="A161:B161"/>
    <mergeCell ref="A164:B164"/>
    <mergeCell ref="A209:B209"/>
    <mergeCell ref="A199:B199"/>
    <mergeCell ref="A196:B196"/>
    <mergeCell ref="A194:B194"/>
    <mergeCell ref="A183:B183"/>
    <mergeCell ref="A171:B171"/>
    <mergeCell ref="A172:B172"/>
    <mergeCell ref="A193:B193"/>
    <mergeCell ref="A192:B192"/>
    <mergeCell ref="A184:B184"/>
    <mergeCell ref="A1:D1"/>
    <mergeCell ref="A2:F2"/>
    <mergeCell ref="A3:M3"/>
    <mergeCell ref="A210:B210"/>
    <mergeCell ref="A167:B167"/>
    <mergeCell ref="A159:B159"/>
    <mergeCell ref="A160:B160"/>
    <mergeCell ref="A169:B169"/>
    <mergeCell ref="A170:B170"/>
    <mergeCell ref="A52:B52"/>
    <mergeCell ref="A224:G224"/>
    <mergeCell ref="A203:B203"/>
    <mergeCell ref="A206:B206"/>
    <mergeCell ref="A202:B202"/>
    <mergeCell ref="B218:F218"/>
    <mergeCell ref="A222:F222"/>
    <mergeCell ref="A211:B211"/>
    <mergeCell ref="A208:B208"/>
    <mergeCell ref="A205:B205"/>
    <mergeCell ref="A212:B212"/>
    <mergeCell ref="A94:B94"/>
    <mergeCell ref="A88:B88"/>
    <mergeCell ref="A89:B89"/>
    <mergeCell ref="A90:B90"/>
    <mergeCell ref="A51:B51"/>
    <mergeCell ref="A27:B27"/>
    <mergeCell ref="A28:B28"/>
    <mergeCell ref="A29:B29"/>
    <mergeCell ref="A30:B30"/>
    <mergeCell ref="A45:B45"/>
    <mergeCell ref="A38:B38"/>
    <mergeCell ref="A42:B42"/>
    <mergeCell ref="A50:B50"/>
    <mergeCell ref="A44:B44"/>
    <mergeCell ref="A109:B109"/>
    <mergeCell ref="A105:B105"/>
    <mergeCell ref="A95:B95"/>
    <mergeCell ref="A107:B107"/>
    <mergeCell ref="A106:B106"/>
    <mergeCell ref="A102:B102"/>
    <mergeCell ref="A104:B104"/>
    <mergeCell ref="A96:B96"/>
    <mergeCell ref="A100:B100"/>
    <mergeCell ref="A97:B97"/>
    <mergeCell ref="A18:B18"/>
    <mergeCell ref="A19:B19"/>
    <mergeCell ref="A20:B20"/>
    <mergeCell ref="A103:B103"/>
    <mergeCell ref="A43:B43"/>
    <mergeCell ref="A32:B32"/>
    <mergeCell ref="A34:B34"/>
    <mergeCell ref="A35:B35"/>
    <mergeCell ref="A36:B36"/>
    <mergeCell ref="A37:B37"/>
    <mergeCell ref="A25:B25"/>
    <mergeCell ref="A26:B26"/>
    <mergeCell ref="A31:B31"/>
    <mergeCell ref="A48:B48"/>
    <mergeCell ref="A47:B47"/>
    <mergeCell ref="A40:B40"/>
    <mergeCell ref="A41:B41"/>
    <mergeCell ref="A39:B39"/>
    <mergeCell ref="A4:S4"/>
    <mergeCell ref="A5:A6"/>
    <mergeCell ref="B5:B6"/>
    <mergeCell ref="C5:C6"/>
    <mergeCell ref="D5:F5"/>
    <mergeCell ref="H5:H6"/>
    <mergeCell ref="G5:G6"/>
    <mergeCell ref="I5:I6"/>
    <mergeCell ref="S5:S6"/>
    <mergeCell ref="R5:R6"/>
    <mergeCell ref="O5:O6"/>
    <mergeCell ref="P5:Q5"/>
    <mergeCell ref="N5:N6"/>
    <mergeCell ref="L5:M5"/>
    <mergeCell ref="A21:B21"/>
    <mergeCell ref="A22:B22"/>
    <mergeCell ref="A23:B23"/>
    <mergeCell ref="A9:B9"/>
    <mergeCell ref="A10:B10"/>
    <mergeCell ref="A11:B11"/>
    <mergeCell ref="A12:B12"/>
    <mergeCell ref="A13:B13"/>
    <mergeCell ref="A14:B14"/>
    <mergeCell ref="A17:B17"/>
    <mergeCell ref="A56:B56"/>
    <mergeCell ref="A85:B85"/>
    <mergeCell ref="A86:B86"/>
    <mergeCell ref="A15:B15"/>
    <mergeCell ref="A16:B16"/>
    <mergeCell ref="A46:B46"/>
    <mergeCell ref="A60:B60"/>
    <mergeCell ref="A59:B59"/>
    <mergeCell ref="A61:B61"/>
    <mergeCell ref="A62:B62"/>
    <mergeCell ref="A87:B87"/>
    <mergeCell ref="A125:B125"/>
    <mergeCell ref="A127:B127"/>
    <mergeCell ref="A111:B111"/>
    <mergeCell ref="A112:B112"/>
    <mergeCell ref="A113:B113"/>
    <mergeCell ref="A114:B114"/>
    <mergeCell ref="A123:B123"/>
    <mergeCell ref="A124:B124"/>
    <mergeCell ref="A116:B116"/>
    <mergeCell ref="A138:B138"/>
    <mergeCell ref="A139:B139"/>
    <mergeCell ref="A117:B117"/>
    <mergeCell ref="A118:B118"/>
    <mergeCell ref="A119:B119"/>
    <mergeCell ref="A120:B120"/>
    <mergeCell ref="A121:B121"/>
    <mergeCell ref="A122:B122"/>
    <mergeCell ref="A92:B92"/>
    <mergeCell ref="A115:B115"/>
    <mergeCell ref="A143:B143"/>
    <mergeCell ref="A140:B140"/>
    <mergeCell ref="A142:B142"/>
    <mergeCell ref="A136:B136"/>
    <mergeCell ref="A141:B141"/>
    <mergeCell ref="A133:B133"/>
    <mergeCell ref="A134:B134"/>
    <mergeCell ref="A128:B128"/>
    <mergeCell ref="A152:B152"/>
    <mergeCell ref="A130:B130"/>
    <mergeCell ref="A197:B197"/>
    <mergeCell ref="A201:B201"/>
    <mergeCell ref="A191:B191"/>
    <mergeCell ref="A185:B185"/>
    <mergeCell ref="A189:B189"/>
    <mergeCell ref="A200:B200"/>
    <mergeCell ref="A190:B190"/>
    <mergeCell ref="A188:B188"/>
    <mergeCell ref="A186:B186"/>
    <mergeCell ref="A179:B179"/>
    <mergeCell ref="A182:B18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6:B76"/>
    <mergeCell ref="A77:B77"/>
    <mergeCell ref="A78:B78"/>
    <mergeCell ref="A79:B79"/>
    <mergeCell ref="A187:S187"/>
    <mergeCell ref="A174:B174"/>
    <mergeCell ref="A175:B175"/>
    <mergeCell ref="A129:B129"/>
    <mergeCell ref="A157:B157"/>
    <mergeCell ref="A150:B150"/>
    <mergeCell ref="A173:B173"/>
    <mergeCell ref="A180:B180"/>
    <mergeCell ref="A181:B181"/>
    <mergeCell ref="A176:B176"/>
    <mergeCell ref="A155:B155"/>
    <mergeCell ref="A91:B91"/>
    <mergeCell ref="A80:B80"/>
    <mergeCell ref="A81:B81"/>
    <mergeCell ref="A82:B82"/>
    <mergeCell ref="A131:B131"/>
    <mergeCell ref="A132:B132"/>
  </mergeCells>
  <printOptions horizontalCentered="1"/>
  <pageMargins left="0.1968503937007874" right="0.1968503937007874" top="0.7874015748031497" bottom="0.3937007874015748" header="0.4724409448818898" footer="0.1968503937007874"/>
  <pageSetup firstPageNumber="52" useFirstPageNumber="1" horizontalDpi="300" verticalDpi="30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M97"/>
  <sheetViews>
    <sheetView showZeros="0" zoomScale="110" zoomScaleNormal="110" zoomScaleSheetLayoutView="75" zoomScalePageLayoutView="0" workbookViewId="0" topLeftCell="A79">
      <selection activeCell="I73" sqref="I73"/>
    </sheetView>
  </sheetViews>
  <sheetFormatPr defaultColWidth="8.875" defaultRowHeight="12.75"/>
  <cols>
    <col min="1" max="1" width="8.00390625" style="140" customWidth="1"/>
    <col min="2" max="2" width="34.125" style="145" customWidth="1"/>
    <col min="3" max="3" width="13.125" style="140" customWidth="1"/>
    <col min="4" max="4" width="10.75390625" style="140" customWidth="1"/>
    <col min="5" max="5" width="12.125" style="140" customWidth="1"/>
    <col min="6" max="6" width="16.75390625" style="140" customWidth="1"/>
    <col min="7" max="7" width="10.75390625" style="140" customWidth="1"/>
    <col min="8" max="8" width="12.125" style="140" customWidth="1"/>
    <col min="9" max="9" width="10.75390625" style="140" customWidth="1"/>
    <col min="10" max="10" width="12.25390625" style="140" customWidth="1"/>
    <col min="11" max="11" width="11.875" style="140" customWidth="1"/>
    <col min="12" max="12" width="13.125" style="140" customWidth="1"/>
    <col min="13" max="15" width="9.125" style="140" customWidth="1"/>
    <col min="16" max="16384" width="8.875" style="140" customWidth="1"/>
  </cols>
  <sheetData>
    <row r="1" spans="1:13" s="112" customFormat="1" ht="15" customHeight="1">
      <c r="A1" s="488" t="s">
        <v>157</v>
      </c>
      <c r="B1" s="488"/>
      <c r="C1" s="488"/>
      <c r="D1" s="488"/>
      <c r="E1" s="111"/>
      <c r="F1" s="111"/>
      <c r="G1"/>
      <c r="H1"/>
      <c r="I1"/>
      <c r="J1" s="409"/>
      <c r="K1"/>
      <c r="L1"/>
      <c r="M1"/>
    </row>
    <row r="2" spans="1:13" s="113" customFormat="1" ht="12.75">
      <c r="A2" s="489" t="s">
        <v>819</v>
      </c>
      <c r="B2" s="489"/>
      <c r="C2" s="489"/>
      <c r="D2" s="489"/>
      <c r="E2" s="489"/>
      <c r="F2" s="489"/>
      <c r="G2" s="95"/>
      <c r="H2" s="98"/>
      <c r="I2" s="98"/>
      <c r="J2" s="98"/>
      <c r="K2" s="98"/>
      <c r="L2" s="98"/>
      <c r="M2" s="98"/>
    </row>
    <row r="3" spans="1:13" s="113" customFormat="1" ht="12.75" customHeight="1">
      <c r="A3" s="489" t="s">
        <v>820</v>
      </c>
      <c r="B3" s="489"/>
      <c r="C3" s="489"/>
      <c r="D3" s="489"/>
      <c r="E3" s="489"/>
      <c r="F3" s="489"/>
      <c r="G3" s="489"/>
      <c r="H3" s="489"/>
      <c r="I3" s="489"/>
      <c r="J3" s="95"/>
      <c r="K3" s="95"/>
      <c r="L3" s="95"/>
      <c r="M3" s="95"/>
    </row>
    <row r="4" spans="1:12" s="113" customFormat="1" ht="72" customHeight="1">
      <c r="A4" s="621" t="s">
        <v>51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s="114" customFormat="1" ht="42" customHeight="1">
      <c r="A5" s="624"/>
      <c r="B5" s="625" t="s">
        <v>52</v>
      </c>
      <c r="C5" s="628" t="s">
        <v>53</v>
      </c>
      <c r="D5" s="632" t="s">
        <v>54</v>
      </c>
      <c r="E5" s="620"/>
      <c r="F5" s="628" t="s">
        <v>55</v>
      </c>
      <c r="G5" s="619" t="s">
        <v>56</v>
      </c>
      <c r="H5" s="620"/>
      <c r="I5" s="619" t="s">
        <v>57</v>
      </c>
      <c r="J5" s="622"/>
      <c r="K5" s="623"/>
      <c r="L5" s="629" t="s">
        <v>58</v>
      </c>
    </row>
    <row r="6" spans="1:12" s="114" customFormat="1" ht="15" customHeight="1">
      <c r="A6" s="624"/>
      <c r="B6" s="626"/>
      <c r="C6" s="626"/>
      <c r="D6" s="625" t="s">
        <v>585</v>
      </c>
      <c r="E6" s="628" t="s">
        <v>59</v>
      </c>
      <c r="F6" s="626"/>
      <c r="G6" s="625" t="s">
        <v>585</v>
      </c>
      <c r="H6" s="628" t="s">
        <v>59</v>
      </c>
      <c r="I6" s="633" t="s">
        <v>585</v>
      </c>
      <c r="J6" s="630" t="s">
        <v>60</v>
      </c>
      <c r="K6" s="631"/>
      <c r="L6" s="629"/>
    </row>
    <row r="7" spans="1:12" s="114" customFormat="1" ht="88.5" customHeight="1">
      <c r="A7" s="624"/>
      <c r="B7" s="627"/>
      <c r="C7" s="627"/>
      <c r="D7" s="627"/>
      <c r="E7" s="627"/>
      <c r="F7" s="627"/>
      <c r="G7" s="627"/>
      <c r="H7" s="627"/>
      <c r="I7" s="633"/>
      <c r="J7" s="407" t="s">
        <v>61</v>
      </c>
      <c r="K7" s="407" t="s">
        <v>62</v>
      </c>
      <c r="L7" s="629"/>
    </row>
    <row r="8" spans="1:12" s="114" customFormat="1" ht="14.25" customHeight="1">
      <c r="A8" s="408" t="s">
        <v>575</v>
      </c>
      <c r="B8" s="408" t="s">
        <v>588</v>
      </c>
      <c r="C8" s="408" t="s">
        <v>589</v>
      </c>
      <c r="D8" s="408">
        <v>1</v>
      </c>
      <c r="E8" s="408">
        <v>2</v>
      </c>
      <c r="F8" s="408">
        <v>3</v>
      </c>
      <c r="G8" s="408">
        <v>4</v>
      </c>
      <c r="H8" s="408">
        <v>5</v>
      </c>
      <c r="I8" s="408">
        <v>6</v>
      </c>
      <c r="J8" s="408">
        <v>7</v>
      </c>
      <c r="K8" s="408">
        <v>8</v>
      </c>
      <c r="L8" s="408">
        <v>9</v>
      </c>
    </row>
    <row r="9" spans="1:12" s="114" customFormat="1" ht="24.75" customHeight="1">
      <c r="A9" s="613" t="s">
        <v>804</v>
      </c>
      <c r="B9" s="616" t="s">
        <v>155</v>
      </c>
      <c r="C9" s="115" t="s">
        <v>63</v>
      </c>
      <c r="D9" s="116"/>
      <c r="E9" s="116"/>
      <c r="F9" s="117"/>
      <c r="G9" s="116"/>
      <c r="H9" s="116"/>
      <c r="I9" s="116"/>
      <c r="J9" s="118" t="s">
        <v>644</v>
      </c>
      <c r="K9" s="117"/>
      <c r="L9" s="117"/>
    </row>
    <row r="10" spans="1:12" s="114" customFormat="1" ht="24.75" customHeight="1">
      <c r="A10" s="614"/>
      <c r="B10" s="617"/>
      <c r="C10" s="115" t="s">
        <v>64</v>
      </c>
      <c r="D10" s="116"/>
      <c r="E10" s="116"/>
      <c r="F10" s="118" t="s">
        <v>644</v>
      </c>
      <c r="G10" s="116"/>
      <c r="H10" s="116"/>
      <c r="I10" s="116"/>
      <c r="J10" s="118" t="s">
        <v>644</v>
      </c>
      <c r="K10" s="118" t="s">
        <v>644</v>
      </c>
      <c r="L10" s="117"/>
    </row>
    <row r="11" spans="1:12" s="120" customFormat="1" ht="33.75" customHeight="1">
      <c r="A11" s="614"/>
      <c r="B11" s="616" t="s">
        <v>363</v>
      </c>
      <c r="C11" s="115" t="s">
        <v>63</v>
      </c>
      <c r="D11" s="116">
        <v>1</v>
      </c>
      <c r="E11" s="116"/>
      <c r="F11" s="119"/>
      <c r="G11" s="116"/>
      <c r="H11" s="116"/>
      <c r="I11" s="116">
        <v>1</v>
      </c>
      <c r="J11" s="118" t="s">
        <v>644</v>
      </c>
      <c r="K11" s="119">
        <v>1</v>
      </c>
      <c r="L11" s="119"/>
    </row>
    <row r="12" spans="1:12" s="120" customFormat="1" ht="34.5" customHeight="1">
      <c r="A12" s="614"/>
      <c r="B12" s="617"/>
      <c r="C12" s="115" t="s">
        <v>64</v>
      </c>
      <c r="D12" s="116"/>
      <c r="E12" s="116"/>
      <c r="F12" s="118" t="s">
        <v>644</v>
      </c>
      <c r="G12" s="116"/>
      <c r="H12" s="116"/>
      <c r="I12" s="116"/>
      <c r="J12" s="118" t="s">
        <v>644</v>
      </c>
      <c r="K12" s="118" t="s">
        <v>644</v>
      </c>
      <c r="L12" s="119"/>
    </row>
    <row r="13" spans="1:12" s="120" customFormat="1" ht="24.75" customHeight="1">
      <c r="A13" s="614"/>
      <c r="B13" s="616" t="s">
        <v>156</v>
      </c>
      <c r="C13" s="115" t="s">
        <v>63</v>
      </c>
      <c r="D13" s="116"/>
      <c r="E13" s="116"/>
      <c r="F13" s="119"/>
      <c r="G13" s="116"/>
      <c r="H13" s="116"/>
      <c r="I13" s="116"/>
      <c r="J13" s="118" t="s">
        <v>644</v>
      </c>
      <c r="K13" s="119"/>
      <c r="L13" s="119"/>
    </row>
    <row r="14" spans="1:12" s="120" customFormat="1" ht="31.5" customHeight="1">
      <c r="A14" s="614"/>
      <c r="B14" s="617"/>
      <c r="C14" s="115" t="s">
        <v>64</v>
      </c>
      <c r="D14" s="116"/>
      <c r="E14" s="116"/>
      <c r="F14" s="118" t="s">
        <v>644</v>
      </c>
      <c r="G14" s="116"/>
      <c r="H14" s="116"/>
      <c r="I14" s="116"/>
      <c r="J14" s="118" t="s">
        <v>644</v>
      </c>
      <c r="K14" s="118" t="s">
        <v>644</v>
      </c>
      <c r="L14" s="119"/>
    </row>
    <row r="15" spans="1:12" s="120" customFormat="1" ht="29.25" customHeight="1">
      <c r="A15" s="614"/>
      <c r="B15" s="590" t="s">
        <v>364</v>
      </c>
      <c r="C15" s="115" t="s">
        <v>63</v>
      </c>
      <c r="D15" s="116"/>
      <c r="E15" s="116"/>
      <c r="F15" s="119"/>
      <c r="G15" s="116"/>
      <c r="H15" s="116"/>
      <c r="I15" s="116"/>
      <c r="J15" s="118" t="s">
        <v>644</v>
      </c>
      <c r="K15" s="119"/>
      <c r="L15" s="119"/>
    </row>
    <row r="16" spans="1:12" s="120" customFormat="1" ht="28.5" customHeight="1">
      <c r="A16" s="614"/>
      <c r="B16" s="590"/>
      <c r="C16" s="115" t="s">
        <v>64</v>
      </c>
      <c r="D16" s="116"/>
      <c r="E16" s="116"/>
      <c r="F16" s="118" t="s">
        <v>644</v>
      </c>
      <c r="G16" s="116"/>
      <c r="H16" s="116"/>
      <c r="I16" s="116"/>
      <c r="J16" s="118" t="s">
        <v>644</v>
      </c>
      <c r="K16" s="118" t="s">
        <v>644</v>
      </c>
      <c r="L16" s="119"/>
    </row>
    <row r="17" spans="1:12" s="120" customFormat="1" ht="24.75" customHeight="1">
      <c r="A17" s="614"/>
      <c r="B17" s="643" t="s">
        <v>365</v>
      </c>
      <c r="C17" s="115" t="s">
        <v>63</v>
      </c>
      <c r="D17" s="116"/>
      <c r="E17" s="116"/>
      <c r="F17" s="119"/>
      <c r="G17" s="116"/>
      <c r="H17" s="116"/>
      <c r="I17" s="116"/>
      <c r="J17" s="118" t="s">
        <v>644</v>
      </c>
      <c r="K17" s="119"/>
      <c r="L17" s="119"/>
    </row>
    <row r="18" spans="1:12" s="120" customFormat="1" ht="24.75" customHeight="1">
      <c r="A18" s="614"/>
      <c r="B18" s="643"/>
      <c r="C18" s="115" t="s">
        <v>64</v>
      </c>
      <c r="D18" s="116"/>
      <c r="E18" s="116"/>
      <c r="F18" s="118" t="s">
        <v>644</v>
      </c>
      <c r="G18" s="116"/>
      <c r="H18" s="116"/>
      <c r="I18" s="116"/>
      <c r="J18" s="118" t="s">
        <v>644</v>
      </c>
      <c r="K18" s="118" t="s">
        <v>644</v>
      </c>
      <c r="L18" s="119"/>
    </row>
    <row r="19" spans="1:12" s="120" customFormat="1" ht="24.75" customHeight="1">
      <c r="A19" s="614"/>
      <c r="B19" s="587" t="s">
        <v>366</v>
      </c>
      <c r="C19" s="115" t="s">
        <v>63</v>
      </c>
      <c r="D19" s="116"/>
      <c r="E19" s="116"/>
      <c r="F19" s="116"/>
      <c r="G19" s="116"/>
      <c r="H19" s="116"/>
      <c r="I19" s="116"/>
      <c r="J19" s="118" t="s">
        <v>644</v>
      </c>
      <c r="K19" s="116"/>
      <c r="L19" s="119"/>
    </row>
    <row r="20" spans="1:12" s="120" customFormat="1" ht="27" customHeight="1">
      <c r="A20" s="614"/>
      <c r="B20" s="588"/>
      <c r="C20" s="115" t="s">
        <v>64</v>
      </c>
      <c r="D20" s="116"/>
      <c r="E20" s="116"/>
      <c r="F20" s="118" t="s">
        <v>644</v>
      </c>
      <c r="G20" s="116"/>
      <c r="H20" s="116"/>
      <c r="I20" s="116"/>
      <c r="J20" s="118" t="s">
        <v>644</v>
      </c>
      <c r="K20" s="118" t="s">
        <v>644</v>
      </c>
      <c r="L20" s="119"/>
    </row>
    <row r="21" spans="1:12" s="120" customFormat="1" ht="24.75" customHeight="1">
      <c r="A21" s="614"/>
      <c r="B21" s="587" t="s">
        <v>367</v>
      </c>
      <c r="C21" s="115" t="s">
        <v>63</v>
      </c>
      <c r="D21" s="116"/>
      <c r="E21" s="116"/>
      <c r="F21" s="116"/>
      <c r="G21" s="116"/>
      <c r="H21" s="116"/>
      <c r="I21" s="116"/>
      <c r="J21" s="118" t="s">
        <v>644</v>
      </c>
      <c r="K21" s="116"/>
      <c r="L21" s="119"/>
    </row>
    <row r="22" spans="1:12" s="120" customFormat="1" ht="27" customHeight="1">
      <c r="A22" s="614"/>
      <c r="B22" s="588"/>
      <c r="C22" s="115" t="s">
        <v>64</v>
      </c>
      <c r="D22" s="116"/>
      <c r="E22" s="116"/>
      <c r="F22" s="118" t="s">
        <v>644</v>
      </c>
      <c r="G22" s="116"/>
      <c r="H22" s="116"/>
      <c r="I22" s="116"/>
      <c r="J22" s="118" t="s">
        <v>644</v>
      </c>
      <c r="K22" s="118" t="s">
        <v>644</v>
      </c>
      <c r="L22" s="119"/>
    </row>
    <row r="23" spans="1:12" s="120" customFormat="1" ht="25.5" customHeight="1">
      <c r="A23" s="614"/>
      <c r="B23" s="596" t="s">
        <v>65</v>
      </c>
      <c r="C23" s="115" t="s">
        <v>63</v>
      </c>
      <c r="D23" s="121">
        <f>IF((D9+D11+D13+D15+D17+D19+D21)=(G23+I23),(G23+I23),"`ОШ!`")</f>
        <v>1</v>
      </c>
      <c r="E23" s="121">
        <f>E9+E11+E13+E15+E17+E19+E21</f>
        <v>0</v>
      </c>
      <c r="F23" s="121">
        <f>F9+F11+F13+F15+F17+F19+F21</f>
        <v>0</v>
      </c>
      <c r="G23" s="121">
        <f>G9+G11+G13+G15+G17+G19+G21</f>
        <v>0</v>
      </c>
      <c r="H23" s="121">
        <f>H9+H11+H13+H15+H17+H19+H21</f>
        <v>0</v>
      </c>
      <c r="I23" s="121">
        <f>I9+I11+I13+I15+I17+I19+I21</f>
        <v>1</v>
      </c>
      <c r="J23" s="118" t="s">
        <v>644</v>
      </c>
      <c r="K23" s="121">
        <f>K9+K11+K13+K15+K17+K19+K21</f>
        <v>1</v>
      </c>
      <c r="L23" s="121">
        <f>L9+L11+L13+L15+L17+L19+L21</f>
        <v>0</v>
      </c>
    </row>
    <row r="24" spans="1:12" s="120" customFormat="1" ht="24.75" customHeight="1" thickBot="1">
      <c r="A24" s="615"/>
      <c r="B24" s="597"/>
      <c r="C24" s="386" t="s">
        <v>64</v>
      </c>
      <c r="D24" s="387">
        <f>IF((D10+D12+D14+D16+D18+D20+D22)=(G24+I24),(G24+I24),"`ОШ!`")</f>
        <v>0</v>
      </c>
      <c r="E24" s="387">
        <f>E10+E12+E14+E16+E18+E20+E22</f>
        <v>0</v>
      </c>
      <c r="F24" s="388" t="s">
        <v>644</v>
      </c>
      <c r="G24" s="387">
        <f>G10+G12+G14+G16+G18+G20+G22</f>
        <v>0</v>
      </c>
      <c r="H24" s="387">
        <f>H10+H12+H14+H16+H18+H20+H22</f>
        <v>0</v>
      </c>
      <c r="I24" s="387">
        <f>I10+I12+I14+I16+I18+I20+I22</f>
        <v>0</v>
      </c>
      <c r="J24" s="388" t="s">
        <v>644</v>
      </c>
      <c r="K24" s="388" t="s">
        <v>644</v>
      </c>
      <c r="L24" s="387">
        <f>L10+L12+L14+L16+L18+L20+L22</f>
        <v>0</v>
      </c>
    </row>
    <row r="25" spans="1:12" s="120" customFormat="1" ht="29.25" customHeight="1">
      <c r="A25" s="602" t="s">
        <v>805</v>
      </c>
      <c r="B25" s="618" t="s">
        <v>66</v>
      </c>
      <c r="C25" s="389" t="s">
        <v>63</v>
      </c>
      <c r="D25" s="390"/>
      <c r="E25" s="390"/>
      <c r="F25" s="391"/>
      <c r="G25" s="390"/>
      <c r="H25" s="390"/>
      <c r="I25" s="390"/>
      <c r="J25" s="390"/>
      <c r="K25" s="392" t="s">
        <v>644</v>
      </c>
      <c r="L25" s="391"/>
    </row>
    <row r="26" spans="1:12" s="120" customFormat="1" ht="29.25" customHeight="1">
      <c r="A26" s="603"/>
      <c r="B26" s="617"/>
      <c r="C26" s="115" t="s">
        <v>64</v>
      </c>
      <c r="D26" s="122"/>
      <c r="E26" s="122"/>
      <c r="F26" s="118" t="s">
        <v>644</v>
      </c>
      <c r="G26" s="116"/>
      <c r="H26" s="116"/>
      <c r="I26" s="123"/>
      <c r="J26" s="118" t="s">
        <v>644</v>
      </c>
      <c r="K26" s="118" t="s">
        <v>644</v>
      </c>
      <c r="L26" s="119"/>
    </row>
    <row r="27" spans="1:12" s="120" customFormat="1" ht="29.25" customHeight="1">
      <c r="A27" s="603"/>
      <c r="B27" s="592" t="s">
        <v>67</v>
      </c>
      <c r="C27" s="115" t="s">
        <v>63</v>
      </c>
      <c r="D27" s="122"/>
      <c r="E27" s="122"/>
      <c r="F27" s="119"/>
      <c r="G27" s="122"/>
      <c r="H27" s="122"/>
      <c r="I27" s="123"/>
      <c r="J27" s="123"/>
      <c r="K27" s="118" t="s">
        <v>644</v>
      </c>
      <c r="L27" s="119"/>
    </row>
    <row r="28" spans="1:12" s="120" customFormat="1" ht="29.25" customHeight="1">
      <c r="A28" s="603"/>
      <c r="B28" s="593"/>
      <c r="C28" s="115" t="s">
        <v>64</v>
      </c>
      <c r="D28" s="122"/>
      <c r="E28" s="122"/>
      <c r="F28" s="118" t="s">
        <v>644</v>
      </c>
      <c r="G28" s="116"/>
      <c r="H28" s="116"/>
      <c r="I28" s="123"/>
      <c r="J28" s="118" t="s">
        <v>644</v>
      </c>
      <c r="K28" s="118" t="s">
        <v>644</v>
      </c>
      <c r="L28" s="119"/>
    </row>
    <row r="29" spans="1:12" s="120" customFormat="1" ht="30" customHeight="1">
      <c r="A29" s="603"/>
      <c r="B29" s="592" t="s">
        <v>68</v>
      </c>
      <c r="C29" s="115" t="s">
        <v>63</v>
      </c>
      <c r="D29" s="122"/>
      <c r="E29" s="122"/>
      <c r="F29" s="119"/>
      <c r="G29" s="122"/>
      <c r="H29" s="122"/>
      <c r="I29" s="123"/>
      <c r="J29" s="123"/>
      <c r="K29" s="118" t="s">
        <v>644</v>
      </c>
      <c r="L29" s="119"/>
    </row>
    <row r="30" spans="1:12" s="120" customFormat="1" ht="35.25" customHeight="1">
      <c r="A30" s="603"/>
      <c r="B30" s="593"/>
      <c r="C30" s="115" t="s">
        <v>64</v>
      </c>
      <c r="D30" s="122"/>
      <c r="E30" s="122"/>
      <c r="F30" s="118" t="s">
        <v>644</v>
      </c>
      <c r="G30" s="116"/>
      <c r="H30" s="116"/>
      <c r="I30" s="123"/>
      <c r="J30" s="118" t="s">
        <v>644</v>
      </c>
      <c r="K30" s="118" t="s">
        <v>644</v>
      </c>
      <c r="L30" s="119"/>
    </row>
    <row r="31" spans="1:12" s="120" customFormat="1" ht="30" customHeight="1">
      <c r="A31" s="603"/>
      <c r="B31" s="592" t="s">
        <v>69</v>
      </c>
      <c r="C31" s="115" t="s">
        <v>63</v>
      </c>
      <c r="D31" s="122"/>
      <c r="E31" s="122"/>
      <c r="F31" s="119"/>
      <c r="G31" s="122"/>
      <c r="H31" s="122"/>
      <c r="I31" s="123"/>
      <c r="J31" s="123"/>
      <c r="K31" s="118" t="s">
        <v>644</v>
      </c>
      <c r="L31" s="119"/>
    </row>
    <row r="32" spans="1:12" s="120" customFormat="1" ht="30" customHeight="1">
      <c r="A32" s="603"/>
      <c r="B32" s="593"/>
      <c r="C32" s="115" t="s">
        <v>64</v>
      </c>
      <c r="D32" s="122"/>
      <c r="E32" s="122"/>
      <c r="F32" s="118" t="s">
        <v>644</v>
      </c>
      <c r="G32" s="116"/>
      <c r="H32" s="116"/>
      <c r="I32" s="123"/>
      <c r="J32" s="118" t="s">
        <v>644</v>
      </c>
      <c r="K32" s="118" t="s">
        <v>644</v>
      </c>
      <c r="L32" s="119"/>
    </row>
    <row r="33" spans="1:12" s="120" customFormat="1" ht="30" customHeight="1">
      <c r="A33" s="603"/>
      <c r="B33" s="592" t="s">
        <v>70</v>
      </c>
      <c r="C33" s="115" t="s">
        <v>63</v>
      </c>
      <c r="D33" s="122"/>
      <c r="E33" s="122"/>
      <c r="F33" s="122"/>
      <c r="G33" s="122"/>
      <c r="H33" s="122"/>
      <c r="I33" s="123"/>
      <c r="J33" s="123"/>
      <c r="K33" s="118" t="s">
        <v>644</v>
      </c>
      <c r="L33" s="119"/>
    </row>
    <row r="34" spans="1:12" s="120" customFormat="1" ht="35.25" customHeight="1">
      <c r="A34" s="605"/>
      <c r="B34" s="593"/>
      <c r="C34" s="115" t="s">
        <v>64</v>
      </c>
      <c r="D34" s="122"/>
      <c r="E34" s="122"/>
      <c r="F34" s="118" t="s">
        <v>644</v>
      </c>
      <c r="G34" s="116"/>
      <c r="H34" s="116"/>
      <c r="I34" s="123"/>
      <c r="J34" s="118" t="s">
        <v>644</v>
      </c>
      <c r="K34" s="118" t="s">
        <v>644</v>
      </c>
      <c r="L34" s="119"/>
    </row>
    <row r="35" spans="1:12" s="120" customFormat="1" ht="30" customHeight="1">
      <c r="A35" s="605"/>
      <c r="B35" s="592" t="s">
        <v>71</v>
      </c>
      <c r="C35" s="115" t="s">
        <v>63</v>
      </c>
      <c r="D35" s="122"/>
      <c r="E35" s="122"/>
      <c r="F35" s="123"/>
      <c r="G35" s="122"/>
      <c r="H35" s="122"/>
      <c r="I35" s="123"/>
      <c r="J35" s="123"/>
      <c r="K35" s="118" t="s">
        <v>644</v>
      </c>
      <c r="L35" s="119"/>
    </row>
    <row r="36" spans="1:12" s="120" customFormat="1" ht="30" customHeight="1">
      <c r="A36" s="605"/>
      <c r="B36" s="593"/>
      <c r="C36" s="115" t="s">
        <v>64</v>
      </c>
      <c r="D36" s="122"/>
      <c r="E36" s="122"/>
      <c r="F36" s="118" t="s">
        <v>644</v>
      </c>
      <c r="G36" s="116"/>
      <c r="H36" s="116"/>
      <c r="I36" s="123"/>
      <c r="J36" s="118" t="s">
        <v>644</v>
      </c>
      <c r="K36" s="118" t="s">
        <v>644</v>
      </c>
      <c r="L36" s="119"/>
    </row>
    <row r="37" spans="1:12" s="120" customFormat="1" ht="42.75" customHeight="1">
      <c r="A37" s="605"/>
      <c r="B37" s="590" t="s">
        <v>368</v>
      </c>
      <c r="C37" s="115" t="s">
        <v>63</v>
      </c>
      <c r="D37" s="122"/>
      <c r="E37" s="122"/>
      <c r="F37" s="123"/>
      <c r="G37" s="122"/>
      <c r="H37" s="122"/>
      <c r="I37" s="123"/>
      <c r="J37" s="123"/>
      <c r="K37" s="118" t="s">
        <v>644</v>
      </c>
      <c r="L37" s="119"/>
    </row>
    <row r="38" spans="1:12" s="120" customFormat="1" ht="39" customHeight="1">
      <c r="A38" s="605"/>
      <c r="B38" s="590"/>
      <c r="C38" s="115" t="s">
        <v>64</v>
      </c>
      <c r="D38" s="122"/>
      <c r="E38" s="122"/>
      <c r="F38" s="118" t="s">
        <v>644</v>
      </c>
      <c r="G38" s="116"/>
      <c r="H38" s="116"/>
      <c r="I38" s="123"/>
      <c r="J38" s="118" t="s">
        <v>644</v>
      </c>
      <c r="K38" s="118" t="s">
        <v>644</v>
      </c>
      <c r="L38" s="119"/>
    </row>
    <row r="39" spans="1:12" s="120" customFormat="1" ht="36" customHeight="1">
      <c r="A39" s="605"/>
      <c r="B39" s="590" t="s">
        <v>369</v>
      </c>
      <c r="C39" s="115" t="s">
        <v>63</v>
      </c>
      <c r="D39" s="122"/>
      <c r="E39" s="122"/>
      <c r="F39" s="123"/>
      <c r="G39" s="122"/>
      <c r="H39" s="122"/>
      <c r="I39" s="123"/>
      <c r="J39" s="123"/>
      <c r="K39" s="118" t="s">
        <v>644</v>
      </c>
      <c r="L39" s="119"/>
    </row>
    <row r="40" spans="1:12" s="120" customFormat="1" ht="36" customHeight="1">
      <c r="A40" s="605"/>
      <c r="B40" s="590"/>
      <c r="C40" s="115" t="s">
        <v>64</v>
      </c>
      <c r="D40" s="122"/>
      <c r="E40" s="122"/>
      <c r="F40" s="118" t="s">
        <v>644</v>
      </c>
      <c r="G40" s="116"/>
      <c r="H40" s="116"/>
      <c r="I40" s="123"/>
      <c r="J40" s="118" t="s">
        <v>644</v>
      </c>
      <c r="K40" s="118" t="s">
        <v>644</v>
      </c>
      <c r="L40" s="119"/>
    </row>
    <row r="41" spans="1:12" s="120" customFormat="1" ht="48" customHeight="1">
      <c r="A41" s="605"/>
      <c r="B41" s="616" t="s">
        <v>370</v>
      </c>
      <c r="C41" s="115" t="s">
        <v>63</v>
      </c>
      <c r="D41" s="122"/>
      <c r="E41" s="122"/>
      <c r="F41" s="116"/>
      <c r="G41" s="116"/>
      <c r="H41" s="116"/>
      <c r="I41" s="123"/>
      <c r="J41" s="116"/>
      <c r="K41" s="118" t="s">
        <v>644</v>
      </c>
      <c r="L41" s="119"/>
    </row>
    <row r="42" spans="1:12" s="120" customFormat="1" ht="57" customHeight="1">
      <c r="A42" s="605"/>
      <c r="B42" s="617"/>
      <c r="C42" s="115" t="s">
        <v>64</v>
      </c>
      <c r="D42" s="122"/>
      <c r="E42" s="122"/>
      <c r="F42" s="118"/>
      <c r="G42" s="116"/>
      <c r="H42" s="116"/>
      <c r="I42" s="123"/>
      <c r="J42" s="118" t="s">
        <v>644</v>
      </c>
      <c r="K42" s="118" t="s">
        <v>644</v>
      </c>
      <c r="L42" s="119"/>
    </row>
    <row r="43" spans="1:12" s="120" customFormat="1" ht="27" customHeight="1">
      <c r="A43" s="605"/>
      <c r="B43" s="596" t="s">
        <v>140</v>
      </c>
      <c r="C43" s="115" t="s">
        <v>63</v>
      </c>
      <c r="D43" s="121">
        <f>IF((D25+D27+D29+D31+D33+D35+D37+D39+D41)=(G43+I43),(G43+I43),"`ОШ!`")</f>
        <v>0</v>
      </c>
      <c r="E43" s="125">
        <f aca="true" t="shared" si="0" ref="E43:J43">E25+E27+E29+E31+E33+E35+E37+E39+E41</f>
        <v>0</v>
      </c>
      <c r="F43" s="125">
        <f t="shared" si="0"/>
        <v>0</v>
      </c>
      <c r="G43" s="125">
        <f t="shared" si="0"/>
        <v>0</v>
      </c>
      <c r="H43" s="125">
        <f t="shared" si="0"/>
        <v>0</v>
      </c>
      <c r="I43" s="125">
        <f t="shared" si="0"/>
        <v>0</v>
      </c>
      <c r="J43" s="125">
        <f t="shared" si="0"/>
        <v>0</v>
      </c>
      <c r="K43" s="118" t="s">
        <v>644</v>
      </c>
      <c r="L43" s="125">
        <f>L25+L27+L29+L31+L33+L35+L37+L39+L41</f>
        <v>0</v>
      </c>
    </row>
    <row r="44" spans="1:12" s="120" customFormat="1" ht="27.75" customHeight="1" thickBot="1">
      <c r="A44" s="606"/>
      <c r="B44" s="597"/>
      <c r="C44" s="386" t="s">
        <v>64</v>
      </c>
      <c r="D44" s="387">
        <f>IF((D26+D28+D30+D32+D34+D36+D38+D40+D42)=(G44+I44),(G44+I44),"`ОШ!`")</f>
        <v>0</v>
      </c>
      <c r="E44" s="393">
        <f>E26+E28+E30+E32+E34+E36+E38+E40+E42</f>
        <v>0</v>
      </c>
      <c r="F44" s="388" t="s">
        <v>644</v>
      </c>
      <c r="G44" s="393">
        <f>G26+G28+G30+G32+G34+G36+G38+G40+G42</f>
        <v>0</v>
      </c>
      <c r="H44" s="393">
        <f>H26+H28+H30+H32+H34+H36+H38+H40+H42</f>
        <v>0</v>
      </c>
      <c r="I44" s="393">
        <f>I26+I28+I30+I32+I34+I36+I38+I40+I42</f>
        <v>0</v>
      </c>
      <c r="J44" s="388" t="s">
        <v>644</v>
      </c>
      <c r="K44" s="388" t="s">
        <v>644</v>
      </c>
      <c r="L44" s="393">
        <f>L26+L28+L30+L32+L34+L36+L38+L40+L42</f>
        <v>0</v>
      </c>
    </row>
    <row r="45" spans="1:12" s="120" customFormat="1" ht="29.25" customHeight="1">
      <c r="A45" s="602" t="s">
        <v>806</v>
      </c>
      <c r="B45" s="641" t="s">
        <v>66</v>
      </c>
      <c r="C45" s="389" t="s">
        <v>63</v>
      </c>
      <c r="D45" s="390"/>
      <c r="E45" s="390"/>
      <c r="F45" s="390"/>
      <c r="G45" s="390"/>
      <c r="H45" s="390"/>
      <c r="I45" s="390"/>
      <c r="J45" s="390"/>
      <c r="K45" s="392" t="s">
        <v>644</v>
      </c>
      <c r="L45" s="394"/>
    </row>
    <row r="46" spans="1:12" s="120" customFormat="1" ht="29.25" customHeight="1">
      <c r="A46" s="603"/>
      <c r="B46" s="642"/>
      <c r="C46" s="115" t="s">
        <v>64</v>
      </c>
      <c r="D46" s="123"/>
      <c r="E46" s="123"/>
      <c r="F46" s="118" t="s">
        <v>644</v>
      </c>
      <c r="G46" s="116"/>
      <c r="H46" s="116"/>
      <c r="I46" s="123"/>
      <c r="J46" s="118" t="s">
        <v>644</v>
      </c>
      <c r="K46" s="118" t="s">
        <v>644</v>
      </c>
      <c r="L46" s="127"/>
    </row>
    <row r="47" spans="1:12" s="120" customFormat="1" ht="29.25" customHeight="1">
      <c r="A47" s="603"/>
      <c r="B47" s="591" t="s">
        <v>67</v>
      </c>
      <c r="C47" s="115" t="s">
        <v>63</v>
      </c>
      <c r="D47" s="123"/>
      <c r="E47" s="123"/>
      <c r="F47" s="123"/>
      <c r="G47" s="123"/>
      <c r="H47" s="123"/>
      <c r="I47" s="123"/>
      <c r="J47" s="123"/>
      <c r="K47" s="118" t="s">
        <v>644</v>
      </c>
      <c r="L47" s="127"/>
    </row>
    <row r="48" spans="1:12" s="120" customFormat="1" ht="29.25" customHeight="1">
      <c r="A48" s="603"/>
      <c r="B48" s="591"/>
      <c r="C48" s="115" t="s">
        <v>64</v>
      </c>
      <c r="D48" s="123"/>
      <c r="E48" s="123"/>
      <c r="F48" s="118" t="s">
        <v>644</v>
      </c>
      <c r="G48" s="116"/>
      <c r="H48" s="116"/>
      <c r="I48" s="123"/>
      <c r="J48" s="118" t="s">
        <v>644</v>
      </c>
      <c r="K48" s="118" t="s">
        <v>644</v>
      </c>
      <c r="L48" s="127"/>
    </row>
    <row r="49" spans="1:12" s="120" customFormat="1" ht="30" customHeight="1">
      <c r="A49" s="603"/>
      <c r="B49" s="591" t="s">
        <v>68</v>
      </c>
      <c r="C49" s="115" t="s">
        <v>63</v>
      </c>
      <c r="D49" s="123"/>
      <c r="E49" s="123"/>
      <c r="F49" s="123"/>
      <c r="G49" s="123"/>
      <c r="H49" s="123"/>
      <c r="I49" s="123"/>
      <c r="J49" s="123"/>
      <c r="K49" s="118" t="s">
        <v>644</v>
      </c>
      <c r="L49" s="127"/>
    </row>
    <row r="50" spans="1:12" s="120" customFormat="1" ht="30" customHeight="1">
      <c r="A50" s="603"/>
      <c r="B50" s="591"/>
      <c r="C50" s="115" t="s">
        <v>64</v>
      </c>
      <c r="D50" s="123"/>
      <c r="E50" s="123"/>
      <c r="F50" s="118" t="s">
        <v>644</v>
      </c>
      <c r="G50" s="116"/>
      <c r="H50" s="116"/>
      <c r="I50" s="123"/>
      <c r="J50" s="118" t="s">
        <v>644</v>
      </c>
      <c r="K50" s="118" t="s">
        <v>644</v>
      </c>
      <c r="L50" s="127"/>
    </row>
    <row r="51" spans="1:12" s="120" customFormat="1" ht="30" customHeight="1">
      <c r="A51" s="603"/>
      <c r="B51" s="591" t="s">
        <v>69</v>
      </c>
      <c r="C51" s="115" t="s">
        <v>63</v>
      </c>
      <c r="D51" s="123"/>
      <c r="E51" s="123"/>
      <c r="F51" s="123"/>
      <c r="G51" s="123"/>
      <c r="H51" s="123"/>
      <c r="I51" s="123"/>
      <c r="J51" s="123"/>
      <c r="K51" s="118" t="s">
        <v>644</v>
      </c>
      <c r="L51" s="127"/>
    </row>
    <row r="52" spans="1:12" s="120" customFormat="1" ht="30" customHeight="1">
      <c r="A52" s="603"/>
      <c r="B52" s="591"/>
      <c r="C52" s="115" t="s">
        <v>64</v>
      </c>
      <c r="D52" s="123"/>
      <c r="E52" s="123"/>
      <c r="F52" s="118" t="s">
        <v>644</v>
      </c>
      <c r="G52" s="116"/>
      <c r="H52" s="116"/>
      <c r="I52" s="123"/>
      <c r="J52" s="118" t="s">
        <v>644</v>
      </c>
      <c r="K52" s="118" t="s">
        <v>644</v>
      </c>
      <c r="L52" s="127"/>
    </row>
    <row r="53" spans="1:12" s="120" customFormat="1" ht="36" customHeight="1">
      <c r="A53" s="603"/>
      <c r="B53" s="591" t="s">
        <v>70</v>
      </c>
      <c r="C53" s="115" t="s">
        <v>63</v>
      </c>
      <c r="D53" s="123"/>
      <c r="E53" s="123"/>
      <c r="F53" s="123"/>
      <c r="G53" s="123"/>
      <c r="H53" s="123"/>
      <c r="I53" s="123"/>
      <c r="J53" s="123"/>
      <c r="K53" s="118" t="s">
        <v>644</v>
      </c>
      <c r="L53" s="127"/>
    </row>
    <row r="54" spans="1:12" s="120" customFormat="1" ht="35.25" customHeight="1">
      <c r="A54" s="603"/>
      <c r="B54" s="591"/>
      <c r="C54" s="115" t="s">
        <v>64</v>
      </c>
      <c r="D54" s="123"/>
      <c r="E54" s="123"/>
      <c r="F54" s="118" t="s">
        <v>644</v>
      </c>
      <c r="G54" s="116"/>
      <c r="H54" s="116"/>
      <c r="I54" s="123"/>
      <c r="J54" s="118" t="s">
        <v>644</v>
      </c>
      <c r="K54" s="118" t="s">
        <v>644</v>
      </c>
      <c r="L54" s="127"/>
    </row>
    <row r="55" spans="1:12" s="120" customFormat="1" ht="27" customHeight="1">
      <c r="A55" s="603"/>
      <c r="B55" s="591" t="s">
        <v>71</v>
      </c>
      <c r="C55" s="115" t="s">
        <v>63</v>
      </c>
      <c r="D55" s="123"/>
      <c r="E55" s="123"/>
      <c r="F55" s="123"/>
      <c r="G55" s="123"/>
      <c r="H55" s="123"/>
      <c r="I55" s="123"/>
      <c r="J55" s="123"/>
      <c r="K55" s="118" t="s">
        <v>644</v>
      </c>
      <c r="L55" s="127"/>
    </row>
    <row r="56" spans="1:12" s="120" customFormat="1" ht="28.5" customHeight="1">
      <c r="A56" s="603"/>
      <c r="B56" s="591"/>
      <c r="C56" s="115" t="s">
        <v>64</v>
      </c>
      <c r="D56" s="123"/>
      <c r="E56" s="123"/>
      <c r="F56" s="118" t="s">
        <v>644</v>
      </c>
      <c r="G56" s="116"/>
      <c r="H56" s="116"/>
      <c r="I56" s="123"/>
      <c r="J56" s="118" t="s">
        <v>644</v>
      </c>
      <c r="K56" s="118" t="s">
        <v>644</v>
      </c>
      <c r="L56" s="127"/>
    </row>
    <row r="57" spans="1:12" s="120" customFormat="1" ht="27" customHeight="1">
      <c r="A57" s="603"/>
      <c r="B57" s="590" t="s">
        <v>371</v>
      </c>
      <c r="C57" s="115" t="s">
        <v>63</v>
      </c>
      <c r="D57" s="123"/>
      <c r="E57" s="123"/>
      <c r="F57" s="123"/>
      <c r="G57" s="123"/>
      <c r="H57" s="123"/>
      <c r="I57" s="123"/>
      <c r="J57" s="123"/>
      <c r="K57" s="118" t="s">
        <v>644</v>
      </c>
      <c r="L57" s="127"/>
    </row>
    <row r="58" spans="1:12" s="120" customFormat="1" ht="27" customHeight="1">
      <c r="A58" s="603"/>
      <c r="B58" s="590"/>
      <c r="C58" s="115" t="s">
        <v>64</v>
      </c>
      <c r="D58" s="123"/>
      <c r="E58" s="123"/>
      <c r="F58" s="118" t="s">
        <v>644</v>
      </c>
      <c r="G58" s="116"/>
      <c r="H58" s="116"/>
      <c r="I58" s="123"/>
      <c r="J58" s="118" t="s">
        <v>644</v>
      </c>
      <c r="K58" s="118" t="s">
        <v>644</v>
      </c>
      <c r="L58" s="127"/>
    </row>
    <row r="59" spans="1:12" s="120" customFormat="1" ht="43.5" customHeight="1">
      <c r="A59" s="603"/>
      <c r="B59" s="591" t="s">
        <v>372</v>
      </c>
      <c r="C59" s="115" t="s">
        <v>63</v>
      </c>
      <c r="D59" s="123"/>
      <c r="E59" s="123"/>
      <c r="F59" s="123"/>
      <c r="G59" s="123"/>
      <c r="H59" s="123"/>
      <c r="I59" s="123"/>
      <c r="J59" s="123"/>
      <c r="K59" s="118" t="s">
        <v>644</v>
      </c>
      <c r="L59" s="127"/>
    </row>
    <row r="60" spans="1:12" s="120" customFormat="1" ht="48" customHeight="1">
      <c r="A60" s="603"/>
      <c r="B60" s="591"/>
      <c r="C60" s="115" t="s">
        <v>64</v>
      </c>
      <c r="D60" s="123"/>
      <c r="E60" s="123"/>
      <c r="F60" s="118" t="s">
        <v>644</v>
      </c>
      <c r="G60" s="116"/>
      <c r="H60" s="116"/>
      <c r="I60" s="123"/>
      <c r="J60" s="118" t="s">
        <v>644</v>
      </c>
      <c r="K60" s="118" t="s">
        <v>644</v>
      </c>
      <c r="L60" s="127"/>
    </row>
    <row r="61" spans="1:12" s="120" customFormat="1" ht="29.25" customHeight="1">
      <c r="A61" s="603"/>
      <c r="B61" s="638" t="s">
        <v>585</v>
      </c>
      <c r="C61" s="115" t="s">
        <v>63</v>
      </c>
      <c r="D61" s="121">
        <f>IF((D45+D47+D49+D51+D53+D55+D57+D59)=(G61+I61),(G61+I61),"`ОШ!`")</f>
        <v>0</v>
      </c>
      <c r="E61" s="125">
        <f aca="true" t="shared" si="1" ref="E61:J61">E45+E47+E49+E51+E53+E55+E57+E59</f>
        <v>0</v>
      </c>
      <c r="F61" s="125">
        <f t="shared" si="1"/>
        <v>0</v>
      </c>
      <c r="G61" s="125">
        <f t="shared" si="1"/>
        <v>0</v>
      </c>
      <c r="H61" s="125">
        <f t="shared" si="1"/>
        <v>0</v>
      </c>
      <c r="I61" s="125">
        <f t="shared" si="1"/>
        <v>0</v>
      </c>
      <c r="J61" s="125">
        <f t="shared" si="1"/>
        <v>0</v>
      </c>
      <c r="K61" s="118" t="s">
        <v>644</v>
      </c>
      <c r="L61" s="125">
        <f>L45+L47+L49+L51+L53+L55+L57+L59</f>
        <v>0</v>
      </c>
    </row>
    <row r="62" spans="1:12" s="120" customFormat="1" ht="28.5" customHeight="1" thickBot="1">
      <c r="A62" s="604"/>
      <c r="B62" s="639"/>
      <c r="C62" s="386" t="s">
        <v>64</v>
      </c>
      <c r="D62" s="387">
        <f>IF((D46+D48+D50+D52+D54+D56+D58+D60)=(G62+I62),(G62+I62),"`ОШ!`")</f>
        <v>0</v>
      </c>
      <c r="E62" s="393">
        <f>E46+E48+E50+E52+E54+E56+E58+E60</f>
        <v>0</v>
      </c>
      <c r="F62" s="388" t="s">
        <v>644</v>
      </c>
      <c r="G62" s="393">
        <f>G46+G48+G50+G52+G54+G56+G58+G60</f>
        <v>0</v>
      </c>
      <c r="H62" s="393">
        <f>H46+H48+H50+H52+H54+H56+H58+H60</f>
        <v>0</v>
      </c>
      <c r="I62" s="393">
        <f>I46+I48+I50+I52+I54+I56+I58+I60</f>
        <v>0</v>
      </c>
      <c r="J62" s="388" t="s">
        <v>644</v>
      </c>
      <c r="K62" s="388" t="s">
        <v>644</v>
      </c>
      <c r="L62" s="393">
        <f>L46+L48+L50+L52+L54+L56+L58+L60</f>
        <v>0</v>
      </c>
    </row>
    <row r="63" spans="1:12" s="120" customFormat="1" ht="37.5" customHeight="1">
      <c r="A63" s="634" t="s">
        <v>807</v>
      </c>
      <c r="B63" s="637" t="s">
        <v>373</v>
      </c>
      <c r="C63" s="389" t="s">
        <v>63</v>
      </c>
      <c r="D63" s="395"/>
      <c r="E63" s="395"/>
      <c r="F63" s="396"/>
      <c r="G63" s="395"/>
      <c r="H63" s="390"/>
      <c r="I63" s="390"/>
      <c r="J63" s="392" t="s">
        <v>644</v>
      </c>
      <c r="K63" s="392" t="s">
        <v>644</v>
      </c>
      <c r="L63" s="397"/>
    </row>
    <row r="64" spans="1:12" s="120" customFormat="1" ht="37.5" customHeight="1">
      <c r="A64" s="635"/>
      <c r="B64" s="593"/>
      <c r="C64" s="115" t="s">
        <v>64</v>
      </c>
      <c r="D64" s="129"/>
      <c r="E64" s="129"/>
      <c r="F64" s="118" t="s">
        <v>644</v>
      </c>
      <c r="G64" s="116"/>
      <c r="H64" s="116"/>
      <c r="I64" s="123"/>
      <c r="J64" s="123"/>
      <c r="K64" s="118" t="s">
        <v>644</v>
      </c>
      <c r="L64" s="127"/>
    </row>
    <row r="65" spans="1:12" s="120" customFormat="1" ht="38.25" customHeight="1">
      <c r="A65" s="635"/>
      <c r="B65" s="592" t="s">
        <v>374</v>
      </c>
      <c r="C65" s="115" t="s">
        <v>63</v>
      </c>
      <c r="D65" s="129"/>
      <c r="E65" s="129"/>
      <c r="F65" s="302"/>
      <c r="G65" s="129"/>
      <c r="H65" s="123"/>
      <c r="I65" s="123"/>
      <c r="J65" s="118" t="s">
        <v>644</v>
      </c>
      <c r="K65" s="118" t="s">
        <v>644</v>
      </c>
      <c r="L65" s="127"/>
    </row>
    <row r="66" spans="1:12" s="120" customFormat="1" ht="37.5" customHeight="1">
      <c r="A66" s="635"/>
      <c r="B66" s="593"/>
      <c r="C66" s="115" t="s">
        <v>64</v>
      </c>
      <c r="D66" s="129"/>
      <c r="E66" s="129"/>
      <c r="F66" s="118" t="s">
        <v>644</v>
      </c>
      <c r="G66" s="116"/>
      <c r="H66" s="116"/>
      <c r="I66" s="123"/>
      <c r="J66" s="123"/>
      <c r="K66" s="118" t="s">
        <v>644</v>
      </c>
      <c r="L66" s="119"/>
    </row>
    <row r="67" spans="1:12" s="120" customFormat="1" ht="37.5" customHeight="1">
      <c r="A67" s="635"/>
      <c r="B67" s="592" t="s">
        <v>141</v>
      </c>
      <c r="C67" s="115" t="s">
        <v>63</v>
      </c>
      <c r="D67" s="129"/>
      <c r="E67" s="129"/>
      <c r="F67" s="302"/>
      <c r="G67" s="129"/>
      <c r="H67" s="123"/>
      <c r="I67" s="123"/>
      <c r="J67" s="118" t="s">
        <v>644</v>
      </c>
      <c r="K67" s="118" t="s">
        <v>644</v>
      </c>
      <c r="L67" s="119"/>
    </row>
    <row r="68" spans="1:12" s="120" customFormat="1" ht="37.5" customHeight="1">
      <c r="A68" s="635"/>
      <c r="B68" s="593"/>
      <c r="C68" s="115" t="s">
        <v>64</v>
      </c>
      <c r="D68" s="129"/>
      <c r="E68" s="129"/>
      <c r="F68" s="118" t="s">
        <v>644</v>
      </c>
      <c r="G68" s="116"/>
      <c r="H68" s="116"/>
      <c r="I68" s="123"/>
      <c r="J68" s="123"/>
      <c r="K68" s="118" t="s">
        <v>644</v>
      </c>
      <c r="L68" s="119"/>
    </row>
    <row r="69" spans="1:12" s="120" customFormat="1" ht="37.5" customHeight="1">
      <c r="A69" s="635"/>
      <c r="B69" s="592" t="s">
        <v>142</v>
      </c>
      <c r="C69" s="115" t="s">
        <v>63</v>
      </c>
      <c r="D69" s="129"/>
      <c r="E69" s="129"/>
      <c r="F69" s="302"/>
      <c r="G69" s="129"/>
      <c r="H69" s="123"/>
      <c r="I69" s="123"/>
      <c r="J69" s="118" t="s">
        <v>644</v>
      </c>
      <c r="K69" s="118" t="s">
        <v>644</v>
      </c>
      <c r="L69" s="119"/>
    </row>
    <row r="70" spans="1:12" s="120" customFormat="1" ht="38.25" customHeight="1">
      <c r="A70" s="635"/>
      <c r="B70" s="593"/>
      <c r="C70" s="115" t="s">
        <v>64</v>
      </c>
      <c r="D70" s="129"/>
      <c r="E70" s="129"/>
      <c r="F70" s="118" t="s">
        <v>644</v>
      </c>
      <c r="G70" s="116"/>
      <c r="H70" s="116"/>
      <c r="I70" s="123"/>
      <c r="J70" s="123"/>
      <c r="K70" s="118" t="s">
        <v>644</v>
      </c>
      <c r="L70" s="119"/>
    </row>
    <row r="71" spans="1:12" s="120" customFormat="1" ht="38.25" customHeight="1">
      <c r="A71" s="635"/>
      <c r="B71" s="592" t="s">
        <v>375</v>
      </c>
      <c r="C71" s="115" t="s">
        <v>63</v>
      </c>
      <c r="D71" s="129"/>
      <c r="E71" s="129"/>
      <c r="F71" s="302"/>
      <c r="G71" s="129"/>
      <c r="H71" s="128"/>
      <c r="I71" s="123"/>
      <c r="J71" s="118" t="s">
        <v>644</v>
      </c>
      <c r="K71" s="118" t="s">
        <v>644</v>
      </c>
      <c r="L71" s="119"/>
    </row>
    <row r="72" spans="1:12" s="120" customFormat="1" ht="38.25" customHeight="1">
      <c r="A72" s="635"/>
      <c r="B72" s="593"/>
      <c r="C72" s="130" t="s">
        <v>64</v>
      </c>
      <c r="D72" s="129">
        <v>2</v>
      </c>
      <c r="E72" s="129"/>
      <c r="F72" s="118" t="s">
        <v>644</v>
      </c>
      <c r="G72" s="116"/>
      <c r="H72" s="116"/>
      <c r="I72" s="123">
        <v>2</v>
      </c>
      <c r="J72" s="123"/>
      <c r="K72" s="118" t="s">
        <v>644</v>
      </c>
      <c r="L72" s="119"/>
    </row>
    <row r="73" spans="1:12" s="120" customFormat="1" ht="38.25" customHeight="1">
      <c r="A73" s="635"/>
      <c r="B73" s="592" t="s">
        <v>376</v>
      </c>
      <c r="C73" s="115" t="s">
        <v>63</v>
      </c>
      <c r="D73" s="129"/>
      <c r="E73" s="129"/>
      <c r="F73" s="302"/>
      <c r="G73" s="131"/>
      <c r="H73" s="131"/>
      <c r="I73" s="128"/>
      <c r="J73" s="118" t="s">
        <v>644</v>
      </c>
      <c r="K73" s="118" t="s">
        <v>143</v>
      </c>
      <c r="L73" s="132"/>
    </row>
    <row r="74" spans="1:12" s="120" customFormat="1" ht="38.25" customHeight="1">
      <c r="A74" s="635"/>
      <c r="B74" s="593"/>
      <c r="C74" s="130" t="s">
        <v>64</v>
      </c>
      <c r="D74" s="129"/>
      <c r="E74" s="129"/>
      <c r="F74" s="118" t="s">
        <v>644</v>
      </c>
      <c r="G74" s="131"/>
      <c r="H74" s="131"/>
      <c r="I74" s="128"/>
      <c r="J74" s="123"/>
      <c r="K74" s="118" t="s">
        <v>143</v>
      </c>
      <c r="L74" s="132"/>
    </row>
    <row r="75" spans="1:12" s="120" customFormat="1" ht="38.25" customHeight="1">
      <c r="A75" s="635"/>
      <c r="B75" s="592" t="s">
        <v>377</v>
      </c>
      <c r="C75" s="115" t="s">
        <v>63</v>
      </c>
      <c r="D75" s="129"/>
      <c r="E75" s="129"/>
      <c r="F75" s="131"/>
      <c r="G75" s="131"/>
      <c r="H75" s="131"/>
      <c r="I75" s="128"/>
      <c r="J75" s="118" t="s">
        <v>644</v>
      </c>
      <c r="K75" s="118" t="s">
        <v>143</v>
      </c>
      <c r="L75" s="132"/>
    </row>
    <row r="76" spans="1:12" s="120" customFormat="1" ht="38.25" customHeight="1">
      <c r="A76" s="635"/>
      <c r="B76" s="593"/>
      <c r="C76" s="130" t="s">
        <v>64</v>
      </c>
      <c r="D76" s="129"/>
      <c r="E76" s="129"/>
      <c r="F76" s="118" t="s">
        <v>644</v>
      </c>
      <c r="G76" s="131"/>
      <c r="H76" s="131"/>
      <c r="I76" s="128"/>
      <c r="J76" s="123"/>
      <c r="K76" s="118" t="s">
        <v>143</v>
      </c>
      <c r="L76" s="132"/>
    </row>
    <row r="77" spans="1:12" s="120" customFormat="1" ht="30.75" customHeight="1">
      <c r="A77" s="635"/>
      <c r="B77" s="600" t="s">
        <v>585</v>
      </c>
      <c r="C77" s="115" t="s">
        <v>63</v>
      </c>
      <c r="D77" s="121">
        <f>IF((D63+D65+D67+D69+D71+D73+D75)=(G77+I77),(G77+I77),"`ОШ!`")</f>
        <v>0</v>
      </c>
      <c r="E77" s="124">
        <f>E63+E65+E67+E69+E71+E73+E75</f>
        <v>0</v>
      </c>
      <c r="F77" s="124">
        <f>F63+F65+F67+F69+F71+F73+F75</f>
        <v>0</v>
      </c>
      <c r="G77" s="124">
        <f>G63+G65+G67+G69+G71+G73+G75</f>
        <v>0</v>
      </c>
      <c r="H77" s="124">
        <f>H63+H65+H67+H69+H71+H73+H75</f>
        <v>0</v>
      </c>
      <c r="I77" s="124">
        <f>I63+I65+I67+I69+I71+I73+I75</f>
        <v>0</v>
      </c>
      <c r="J77" s="118" t="s">
        <v>644</v>
      </c>
      <c r="K77" s="118" t="s">
        <v>644</v>
      </c>
      <c r="L77" s="124">
        <f>L63+L65+L67+L69+L71+L73+L75</f>
        <v>0</v>
      </c>
    </row>
    <row r="78" spans="1:12" s="120" customFormat="1" ht="31.5" customHeight="1" thickBot="1">
      <c r="A78" s="636"/>
      <c r="B78" s="601"/>
      <c r="C78" s="386" t="s">
        <v>64</v>
      </c>
      <c r="D78" s="387">
        <f>IF((D64+D66+D68+D70+D72+D74+D76)=(G78+I78),(G78+I78),"`ОШ!`")</f>
        <v>2</v>
      </c>
      <c r="E78" s="398">
        <f>E64+E66+E68+E70+E72+E74+E76</f>
        <v>0</v>
      </c>
      <c r="F78" s="388" t="s">
        <v>644</v>
      </c>
      <c r="G78" s="398">
        <f>G64+G66+G68+G70+G72+G74+G76</f>
        <v>0</v>
      </c>
      <c r="H78" s="398">
        <f>H64+H66+H68+H70+H72+H74+H76</f>
        <v>0</v>
      </c>
      <c r="I78" s="398">
        <f>I64+I66+I68+I70+I72+I74+I76</f>
        <v>2</v>
      </c>
      <c r="J78" s="398">
        <f>J64+J66+J68+J70+J72+J74+J76</f>
        <v>0</v>
      </c>
      <c r="K78" s="388" t="s">
        <v>644</v>
      </c>
      <c r="L78" s="398">
        <f>L64+L66+L68+L70+L72+L74+L76</f>
        <v>0</v>
      </c>
    </row>
    <row r="79" spans="1:12" s="120" customFormat="1" ht="81" customHeight="1">
      <c r="A79" s="607" t="s">
        <v>144</v>
      </c>
      <c r="B79" s="399" t="s">
        <v>145</v>
      </c>
      <c r="C79" s="389" t="s">
        <v>63</v>
      </c>
      <c r="D79" s="390"/>
      <c r="E79" s="390"/>
      <c r="F79" s="390"/>
      <c r="G79" s="390"/>
      <c r="H79" s="390"/>
      <c r="I79" s="390"/>
      <c r="J79" s="392" t="s">
        <v>644</v>
      </c>
      <c r="K79" s="392" t="s">
        <v>644</v>
      </c>
      <c r="L79" s="391"/>
    </row>
    <row r="80" spans="1:12" s="120" customFormat="1" ht="60" customHeight="1">
      <c r="A80" s="608"/>
      <c r="B80" s="126" t="s">
        <v>146</v>
      </c>
      <c r="C80" s="115" t="s">
        <v>63</v>
      </c>
      <c r="D80" s="123"/>
      <c r="E80" s="123"/>
      <c r="F80" s="123"/>
      <c r="G80" s="123"/>
      <c r="H80" s="123"/>
      <c r="I80" s="123"/>
      <c r="J80" s="118" t="s">
        <v>644</v>
      </c>
      <c r="K80" s="118" t="s">
        <v>644</v>
      </c>
      <c r="L80" s="119"/>
    </row>
    <row r="81" spans="1:12" s="120" customFormat="1" ht="92.25" customHeight="1">
      <c r="A81" s="609"/>
      <c r="B81" s="134" t="s">
        <v>147</v>
      </c>
      <c r="C81" s="135" t="s">
        <v>63</v>
      </c>
      <c r="D81" s="122"/>
      <c r="E81" s="122"/>
      <c r="F81" s="122"/>
      <c r="G81" s="122"/>
      <c r="H81" s="122"/>
      <c r="I81" s="123"/>
      <c r="J81" s="118" t="s">
        <v>644</v>
      </c>
      <c r="K81" s="118" t="s">
        <v>644</v>
      </c>
      <c r="L81" s="119"/>
    </row>
    <row r="82" spans="1:12" s="120" customFormat="1" ht="66" customHeight="1">
      <c r="A82" s="609"/>
      <c r="B82" s="133" t="s">
        <v>148</v>
      </c>
      <c r="C82" s="115" t="s">
        <v>64</v>
      </c>
      <c r="D82" s="123"/>
      <c r="E82" s="123"/>
      <c r="F82" s="118" t="s">
        <v>644</v>
      </c>
      <c r="G82" s="116"/>
      <c r="H82" s="116"/>
      <c r="I82" s="123"/>
      <c r="J82" s="118" t="s">
        <v>644</v>
      </c>
      <c r="K82" s="118" t="s">
        <v>644</v>
      </c>
      <c r="L82" s="127"/>
    </row>
    <row r="83" spans="1:12" s="120" customFormat="1" ht="51.75" customHeight="1">
      <c r="A83" s="609"/>
      <c r="B83" s="126" t="s">
        <v>149</v>
      </c>
      <c r="C83" s="115" t="s">
        <v>64</v>
      </c>
      <c r="D83" s="123"/>
      <c r="E83" s="123"/>
      <c r="F83" s="118" t="s">
        <v>644</v>
      </c>
      <c r="G83" s="116"/>
      <c r="H83" s="116"/>
      <c r="I83" s="123"/>
      <c r="J83" s="118" t="s">
        <v>644</v>
      </c>
      <c r="K83" s="118" t="s">
        <v>644</v>
      </c>
      <c r="L83" s="127"/>
    </row>
    <row r="84" spans="1:12" s="120" customFormat="1" ht="24.75" customHeight="1">
      <c r="A84" s="609"/>
      <c r="B84" s="611" t="s">
        <v>585</v>
      </c>
      <c r="C84" s="115" t="s">
        <v>150</v>
      </c>
      <c r="D84" s="121">
        <f>IF((D79+D80+D81)=(G84+I84),(G84+I84),"`ОШ!`")</f>
        <v>0</v>
      </c>
      <c r="E84" s="125">
        <f>E79+E80+E81</f>
        <v>0</v>
      </c>
      <c r="F84" s="125"/>
      <c r="G84" s="125">
        <f>G79+G80+G81</f>
        <v>0</v>
      </c>
      <c r="H84" s="125">
        <f>H79+H80+H81</f>
        <v>0</v>
      </c>
      <c r="I84" s="125">
        <f>I79+I80+I81</f>
        <v>0</v>
      </c>
      <c r="J84" s="118" t="s">
        <v>644</v>
      </c>
      <c r="K84" s="118" t="s">
        <v>644</v>
      </c>
      <c r="L84" s="125">
        <f>L79+L80+L81</f>
        <v>0</v>
      </c>
    </row>
    <row r="85" spans="1:12" s="120" customFormat="1" ht="26.25" customHeight="1" thickBot="1">
      <c r="A85" s="610"/>
      <c r="B85" s="612"/>
      <c r="C85" s="386" t="s">
        <v>64</v>
      </c>
      <c r="D85" s="387">
        <f>IF((D82+D83)=(G85+I85),(G85+I85),"`ОШ!`")</f>
        <v>0</v>
      </c>
      <c r="E85" s="393">
        <f>E82+E83</f>
        <v>0</v>
      </c>
      <c r="F85" s="388" t="s">
        <v>644</v>
      </c>
      <c r="G85" s="393">
        <f>G82+G83</f>
        <v>0</v>
      </c>
      <c r="H85" s="393">
        <f>H82+H83</f>
        <v>0</v>
      </c>
      <c r="I85" s="393">
        <f>I82+I83</f>
        <v>0</v>
      </c>
      <c r="J85" s="388" t="s">
        <v>644</v>
      </c>
      <c r="K85" s="388" t="s">
        <v>644</v>
      </c>
      <c r="L85" s="393">
        <f>L82+L83</f>
        <v>0</v>
      </c>
    </row>
    <row r="86" spans="1:12" s="120" customFormat="1" ht="33" customHeight="1">
      <c r="A86" s="598"/>
      <c r="B86" s="594" t="s">
        <v>158</v>
      </c>
      <c r="C86" s="400" t="s">
        <v>150</v>
      </c>
      <c r="D86" s="401">
        <f aca="true" t="shared" si="2" ref="D86:I86">D23+D43+D61+D77+D84</f>
        <v>1</v>
      </c>
      <c r="E86" s="401">
        <f t="shared" si="2"/>
        <v>0</v>
      </c>
      <c r="F86" s="402">
        <f t="shared" si="2"/>
        <v>0</v>
      </c>
      <c r="G86" s="401">
        <f t="shared" si="2"/>
        <v>0</v>
      </c>
      <c r="H86" s="401">
        <f t="shared" si="2"/>
        <v>0</v>
      </c>
      <c r="I86" s="401">
        <f t="shared" si="2"/>
        <v>1</v>
      </c>
      <c r="J86" s="402">
        <f>J43+J61</f>
        <v>0</v>
      </c>
      <c r="K86" s="402">
        <f>K23</f>
        <v>1</v>
      </c>
      <c r="L86" s="401">
        <f>L23+L43+L61+L77+L84</f>
        <v>0</v>
      </c>
    </row>
    <row r="87" spans="1:12" s="120" customFormat="1" ht="33" customHeight="1" thickBot="1">
      <c r="A87" s="599"/>
      <c r="B87" s="595"/>
      <c r="C87" s="403" t="s">
        <v>64</v>
      </c>
      <c r="D87" s="404">
        <f>D24+D44+D62+D78+D85</f>
        <v>2</v>
      </c>
      <c r="E87" s="404">
        <f>E24+E44+E62+E78+E85</f>
        <v>0</v>
      </c>
      <c r="F87" s="405" t="s">
        <v>644</v>
      </c>
      <c r="G87" s="404">
        <f>G24+G44+G62+G78+G85</f>
        <v>0</v>
      </c>
      <c r="H87" s="404">
        <f>H24+H44+H62+H78+H85</f>
        <v>0</v>
      </c>
      <c r="I87" s="404">
        <f>I24+I44+I62+I78+I85</f>
        <v>2</v>
      </c>
      <c r="J87" s="406">
        <f>J78</f>
        <v>0</v>
      </c>
      <c r="K87" s="405" t="s">
        <v>644</v>
      </c>
      <c r="L87" s="404">
        <f>L24+L44+L62+L78+L85</f>
        <v>0</v>
      </c>
    </row>
    <row r="88" spans="1:12" s="120" customFormat="1" ht="18">
      <c r="A88" s="146"/>
      <c r="B88" s="147"/>
      <c r="C88" s="148"/>
      <c r="D88" s="149"/>
      <c r="E88" s="139"/>
      <c r="F88" s="150"/>
      <c r="G88" s="139"/>
      <c r="H88" s="139"/>
      <c r="I88" s="139"/>
      <c r="J88" s="150"/>
      <c r="K88" s="150"/>
      <c r="L88" s="139"/>
    </row>
    <row r="89" spans="1:12" s="120" customFormat="1" ht="18">
      <c r="A89" s="146"/>
      <c r="B89" s="147"/>
      <c r="C89" s="148"/>
      <c r="D89" s="149"/>
      <c r="E89" s="139"/>
      <c r="F89" s="150"/>
      <c r="G89" s="139"/>
      <c r="H89" s="139"/>
      <c r="I89" s="139"/>
      <c r="J89" s="150"/>
      <c r="K89" s="150"/>
      <c r="L89" s="139"/>
    </row>
    <row r="90" spans="1:12" s="120" customFormat="1" ht="30" customHeight="1">
      <c r="A90" s="136"/>
      <c r="B90" s="427" t="s">
        <v>151</v>
      </c>
      <c r="C90" s="640" t="s">
        <v>152</v>
      </c>
      <c r="D90" s="640"/>
      <c r="E90" s="640"/>
      <c r="F90" s="428"/>
      <c r="G90" s="589" t="s">
        <v>153</v>
      </c>
      <c r="H90" s="589"/>
      <c r="I90" s="589"/>
      <c r="J90" s="139"/>
      <c r="K90" s="151"/>
      <c r="L90" s="149"/>
    </row>
    <row r="91" spans="1:12" s="120" customFormat="1" ht="42" customHeight="1">
      <c r="A91" s="136"/>
      <c r="B91" s="427" t="s">
        <v>154</v>
      </c>
      <c r="C91" s="640" t="s">
        <v>152</v>
      </c>
      <c r="D91" s="640"/>
      <c r="E91" s="640"/>
      <c r="F91" s="428"/>
      <c r="G91" s="429" t="s">
        <v>808</v>
      </c>
      <c r="H91" s="429"/>
      <c r="I91" s="429"/>
      <c r="J91" s="430"/>
      <c r="K91" s="151"/>
      <c r="L91" s="149"/>
    </row>
    <row r="92" spans="1:12" s="120" customFormat="1" ht="18.75" customHeight="1">
      <c r="A92" s="136"/>
      <c r="B92" s="137"/>
      <c r="C92" s="138"/>
      <c r="D92" s="138"/>
      <c r="E92" s="138"/>
      <c r="F92" s="138"/>
      <c r="G92" s="141"/>
      <c r="H92" s="142"/>
      <c r="I92" s="142"/>
      <c r="J92" s="142"/>
      <c r="L92" s="140"/>
    </row>
    <row r="93" spans="1:12" s="120" customFormat="1" ht="15" customHeight="1">
      <c r="A93" s="113"/>
      <c r="B93" s="113"/>
      <c r="C93" s="114"/>
      <c r="D93" s="114"/>
      <c r="E93" s="114"/>
      <c r="F93" s="114"/>
      <c r="L93" s="140"/>
    </row>
    <row r="94" spans="1:6" ht="12.75">
      <c r="A94" s="113"/>
      <c r="B94" s="143"/>
      <c r="C94" s="113"/>
      <c r="D94" s="113"/>
      <c r="E94" s="113"/>
      <c r="F94" s="113"/>
    </row>
    <row r="96" ht="18">
      <c r="B96" s="144"/>
    </row>
    <row r="97" ht="24" customHeight="1">
      <c r="B97" s="144"/>
    </row>
  </sheetData>
  <sheetProtection/>
  <mergeCells count="64">
    <mergeCell ref="C91:E91"/>
    <mergeCell ref="C90:E90"/>
    <mergeCell ref="B15:B16"/>
    <mergeCell ref="B51:B52"/>
    <mergeCell ref="B53:B54"/>
    <mergeCell ref="B45:B46"/>
    <mergeCell ref="B55:B56"/>
    <mergeCell ref="B17:B18"/>
    <mergeCell ref="B49:B50"/>
    <mergeCell ref="B75:B76"/>
    <mergeCell ref="A63:A78"/>
    <mergeCell ref="B63:B64"/>
    <mergeCell ref="B69:B70"/>
    <mergeCell ref="B71:B72"/>
    <mergeCell ref="B65:B66"/>
    <mergeCell ref="B61:B62"/>
    <mergeCell ref="L5:L7"/>
    <mergeCell ref="J6:K6"/>
    <mergeCell ref="C5:C7"/>
    <mergeCell ref="D5:E5"/>
    <mergeCell ref="H6:H7"/>
    <mergeCell ref="F5:F7"/>
    <mergeCell ref="D6:D7"/>
    <mergeCell ref="I6:I7"/>
    <mergeCell ref="A1:D1"/>
    <mergeCell ref="A2:F2"/>
    <mergeCell ref="A3:I3"/>
    <mergeCell ref="G5:H5"/>
    <mergeCell ref="A4:L4"/>
    <mergeCell ref="I5:K5"/>
    <mergeCell ref="A5:A7"/>
    <mergeCell ref="B5:B7"/>
    <mergeCell ref="E6:E7"/>
    <mergeCell ref="G6:G7"/>
    <mergeCell ref="A9:A24"/>
    <mergeCell ref="B41:B42"/>
    <mergeCell ref="B13:B14"/>
    <mergeCell ref="B9:B10"/>
    <mergeCell ref="B29:B30"/>
    <mergeCell ref="B39:B40"/>
    <mergeCell ref="B25:B26"/>
    <mergeCell ref="B23:B24"/>
    <mergeCell ref="B11:B12"/>
    <mergeCell ref="B19:B20"/>
    <mergeCell ref="A86:A87"/>
    <mergeCell ref="B67:B68"/>
    <mergeCell ref="B77:B78"/>
    <mergeCell ref="B33:B34"/>
    <mergeCell ref="B35:B36"/>
    <mergeCell ref="B73:B74"/>
    <mergeCell ref="A45:A62"/>
    <mergeCell ref="A25:A44"/>
    <mergeCell ref="A79:A85"/>
    <mergeCell ref="B84:B85"/>
    <mergeCell ref="B21:B22"/>
    <mergeCell ref="G90:I90"/>
    <mergeCell ref="B57:B58"/>
    <mergeCell ref="B59:B60"/>
    <mergeCell ref="B27:B28"/>
    <mergeCell ref="B37:B38"/>
    <mergeCell ref="B86:B87"/>
    <mergeCell ref="B43:B44"/>
    <mergeCell ref="B47:B48"/>
    <mergeCell ref="B31:B32"/>
  </mergeCells>
  <printOptions/>
  <pageMargins left="0.7874015748031497" right="0" top="0.7874015748031497" bottom="0.5905511811023623" header="0.4724409448818898" footer="0.3937007874015748"/>
  <pageSetup firstPageNumber="65" useFirstPageNumber="1" horizontalDpi="600" verticalDpi="600" orientation="landscape" paperSize="9" scale="75" r:id="rId1"/>
  <headerFooter scaleWithDoc="0" alignWithMargins="0">
    <oddHeader>&amp;C&amp;P</oddHeader>
  </headerFooter>
  <rowBreaks count="3" manualBreakCount="3">
    <brk id="20" max="11" man="1"/>
    <brk id="40" max="255" man="1"/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"/>
  <sheetViews>
    <sheetView showZeros="0" zoomScale="130" zoomScaleNormal="130" zoomScalePageLayoutView="0" workbookViewId="0" topLeftCell="A1">
      <selection activeCell="B11" sqref="B11"/>
    </sheetView>
  </sheetViews>
  <sheetFormatPr defaultColWidth="8.875" defaultRowHeight="12.75"/>
  <cols>
    <col min="1" max="1" width="19.875" style="159" customWidth="1"/>
    <col min="2" max="15" width="7.25390625" style="159" customWidth="1"/>
    <col min="16" max="16384" width="8.875" style="159" customWidth="1"/>
  </cols>
  <sheetData>
    <row r="1" spans="1:12" s="153" customFormat="1" ht="12.75" customHeight="1">
      <c r="A1" s="553" t="s">
        <v>479</v>
      </c>
      <c r="B1" s="553"/>
      <c r="C1" s="553"/>
      <c r="D1" s="553"/>
      <c r="E1" s="410"/>
      <c r="F1" s="410"/>
      <c r="G1" s="368"/>
      <c r="H1" s="411"/>
      <c r="I1" s="411"/>
      <c r="J1" s="411"/>
      <c r="K1" s="411"/>
      <c r="L1" s="152"/>
    </row>
    <row r="2" spans="1:18" s="155" customFormat="1" ht="12.75">
      <c r="A2" s="554" t="s">
        <v>822</v>
      </c>
      <c r="B2" s="554"/>
      <c r="C2" s="554"/>
      <c r="D2" s="554"/>
      <c r="E2" s="554"/>
      <c r="F2" s="554"/>
      <c r="G2" s="371"/>
      <c r="H2" s="433"/>
      <c r="I2" s="433"/>
      <c r="J2" s="433"/>
      <c r="K2" s="433"/>
      <c r="L2" s="154"/>
      <c r="M2" s="154"/>
      <c r="N2" s="154"/>
      <c r="O2" s="154"/>
      <c r="P2" s="154"/>
      <c r="Q2" s="154"/>
      <c r="R2" s="154"/>
    </row>
    <row r="3" spans="1:18" s="155" customFormat="1" ht="12.75">
      <c r="A3" s="554" t="s">
        <v>823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154"/>
      <c r="M3" s="154"/>
      <c r="N3" s="154"/>
      <c r="O3" s="154"/>
      <c r="P3" s="154"/>
      <c r="Q3" s="154"/>
      <c r="R3" s="154"/>
    </row>
    <row r="4" spans="1:18" s="156" customFormat="1" ht="41.25" customHeight="1">
      <c r="A4" s="650" t="s">
        <v>824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157"/>
      <c r="Q4" s="157"/>
      <c r="R4" s="157"/>
    </row>
    <row r="5" spans="1:15" ht="15.75">
      <c r="A5" s="652" t="s">
        <v>159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</row>
    <row r="6" spans="1:15" s="158" customFormat="1" ht="34.5" customHeight="1">
      <c r="A6" s="654" t="s">
        <v>160</v>
      </c>
      <c r="B6" s="644" t="s">
        <v>161</v>
      </c>
      <c r="C6" s="644" t="s">
        <v>162</v>
      </c>
      <c r="D6" s="647"/>
      <c r="E6" s="644" t="s">
        <v>163</v>
      </c>
      <c r="F6" s="644" t="s">
        <v>164</v>
      </c>
      <c r="G6" s="644" t="s">
        <v>165</v>
      </c>
      <c r="H6" s="647"/>
      <c r="I6" s="644" t="s">
        <v>166</v>
      </c>
      <c r="J6" s="644" t="s">
        <v>167</v>
      </c>
      <c r="K6" s="644" t="s">
        <v>727</v>
      </c>
      <c r="L6" s="644"/>
      <c r="M6" s="644" t="s">
        <v>168</v>
      </c>
      <c r="N6" s="644" t="s">
        <v>169</v>
      </c>
      <c r="O6" s="644" t="s">
        <v>170</v>
      </c>
    </row>
    <row r="7" spans="1:15" s="158" customFormat="1" ht="21.75" customHeight="1">
      <c r="A7" s="655"/>
      <c r="B7" s="644"/>
      <c r="C7" s="644" t="s">
        <v>171</v>
      </c>
      <c r="D7" s="644" t="s">
        <v>172</v>
      </c>
      <c r="E7" s="644"/>
      <c r="F7" s="644"/>
      <c r="G7" s="644" t="s">
        <v>173</v>
      </c>
      <c r="H7" s="644" t="s">
        <v>174</v>
      </c>
      <c r="I7" s="647"/>
      <c r="J7" s="647"/>
      <c r="K7" s="653" t="s">
        <v>175</v>
      </c>
      <c r="L7" s="653" t="s">
        <v>176</v>
      </c>
      <c r="M7" s="644"/>
      <c r="N7" s="644"/>
      <c r="O7" s="644"/>
    </row>
    <row r="8" spans="1:15" s="158" customFormat="1" ht="59.25" customHeight="1">
      <c r="A8" s="655"/>
      <c r="B8" s="644"/>
      <c r="C8" s="644"/>
      <c r="D8" s="644"/>
      <c r="E8" s="644"/>
      <c r="F8" s="644"/>
      <c r="G8" s="644"/>
      <c r="H8" s="644"/>
      <c r="I8" s="647"/>
      <c r="J8" s="647"/>
      <c r="K8" s="653"/>
      <c r="L8" s="653"/>
      <c r="M8" s="644"/>
      <c r="N8" s="644"/>
      <c r="O8" s="644"/>
    </row>
    <row r="9" spans="1:15" s="158" customFormat="1" ht="16.5" customHeight="1">
      <c r="A9" s="161" t="s">
        <v>575</v>
      </c>
      <c r="B9" s="160">
        <v>1</v>
      </c>
      <c r="C9" s="160">
        <v>2</v>
      </c>
      <c r="D9" s="160">
        <v>3</v>
      </c>
      <c r="E9" s="160">
        <v>4</v>
      </c>
      <c r="F9" s="160">
        <v>5</v>
      </c>
      <c r="G9" s="160">
        <v>6</v>
      </c>
      <c r="H9" s="160">
        <v>7</v>
      </c>
      <c r="I9" s="160">
        <v>8</v>
      </c>
      <c r="J9" s="160">
        <v>9</v>
      </c>
      <c r="K9" s="160">
        <v>10</v>
      </c>
      <c r="L9" s="160">
        <v>11</v>
      </c>
      <c r="M9" s="160">
        <v>12</v>
      </c>
      <c r="N9" s="160">
        <v>13</v>
      </c>
      <c r="O9" s="160">
        <v>14</v>
      </c>
    </row>
    <row r="10" spans="1:15" s="158" customFormat="1" ht="27.75" customHeight="1">
      <c r="A10" s="162" t="s">
        <v>177</v>
      </c>
      <c r="B10" s="163">
        <v>10</v>
      </c>
      <c r="C10" s="164">
        <v>2</v>
      </c>
      <c r="D10" s="164">
        <v>8</v>
      </c>
      <c r="E10" s="164">
        <v>21</v>
      </c>
      <c r="F10" s="163">
        <v>29</v>
      </c>
      <c r="G10" s="164"/>
      <c r="H10" s="164">
        <v>29</v>
      </c>
      <c r="I10" s="164">
        <v>25</v>
      </c>
      <c r="J10" s="164"/>
      <c r="K10" s="164"/>
      <c r="L10" s="164">
        <v>25</v>
      </c>
      <c r="M10" s="164">
        <v>1</v>
      </c>
      <c r="N10" s="164">
        <v>0</v>
      </c>
      <c r="O10" s="164"/>
    </row>
    <row r="11" spans="1:15" s="158" customFormat="1" ht="27.75" customHeight="1">
      <c r="A11" s="162" t="s">
        <v>178</v>
      </c>
      <c r="B11" s="163"/>
      <c r="C11" s="164"/>
      <c r="D11" s="164"/>
      <c r="E11" s="164"/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58" customFormat="1" ht="27.75" customHeight="1">
      <c r="A12" s="162" t="s">
        <v>179</v>
      </c>
      <c r="B12" s="163"/>
      <c r="C12" s="164"/>
      <c r="D12" s="164"/>
      <c r="E12" s="164"/>
      <c r="F12" s="163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s="158" customFormat="1" ht="42.75" customHeight="1">
      <c r="A13" s="162" t="s">
        <v>180</v>
      </c>
      <c r="B13" s="163"/>
      <c r="C13" s="164"/>
      <c r="D13" s="164"/>
      <c r="E13" s="164"/>
      <c r="F13" s="163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s="158" customFormat="1" ht="48" customHeight="1">
      <c r="A14" s="162" t="s">
        <v>181</v>
      </c>
      <c r="B14" s="163"/>
      <c r="C14" s="164"/>
      <c r="D14" s="164"/>
      <c r="E14" s="164"/>
      <c r="F14" s="163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46.5" customHeight="1">
      <c r="A15" s="165" t="s">
        <v>182</v>
      </c>
      <c r="B15" s="166" t="s">
        <v>183</v>
      </c>
      <c r="C15" s="166" t="s">
        <v>183</v>
      </c>
      <c r="D15" s="166" t="s">
        <v>183</v>
      </c>
      <c r="E15" s="166" t="s">
        <v>183</v>
      </c>
      <c r="F15" s="166" t="s">
        <v>183</v>
      </c>
      <c r="G15" s="166" t="s">
        <v>183</v>
      </c>
      <c r="H15" s="166" t="s">
        <v>183</v>
      </c>
      <c r="I15" s="166" t="s">
        <v>183</v>
      </c>
      <c r="J15" s="166"/>
      <c r="K15" s="166" t="s">
        <v>183</v>
      </c>
      <c r="L15" s="166" t="s">
        <v>183</v>
      </c>
      <c r="M15" s="166" t="s">
        <v>183</v>
      </c>
      <c r="N15" s="166" t="s">
        <v>183</v>
      </c>
      <c r="O15" s="166"/>
    </row>
    <row r="16" spans="1:15" ht="19.5" customHeight="1">
      <c r="A16" s="432" t="s">
        <v>714</v>
      </c>
      <c r="B16" s="167">
        <f>IF((C16+D16)=SUM(B10:B14),SUM(B10:B14),"`ОШ!`")</f>
        <v>10</v>
      </c>
      <c r="C16" s="167">
        <f>SUM(C10:C15)</f>
        <v>2</v>
      </c>
      <c r="D16" s="167">
        <f>SUM(D10:D15)</f>
        <v>8</v>
      </c>
      <c r="E16" s="167">
        <f>SUM(E10:E15)</f>
        <v>21</v>
      </c>
      <c r="F16" s="167">
        <f>IF(AND(D16+E16=SUM(F10:F14),G16+H16=SUM(F10:F14)),SUM(F10:F14),"`ОШ!`")</f>
        <v>29</v>
      </c>
      <c r="G16" s="167">
        <f aca="true" t="shared" si="0" ref="G16:O16">SUM(G10:G15)</f>
        <v>0</v>
      </c>
      <c r="H16" s="167">
        <f t="shared" si="0"/>
        <v>29</v>
      </c>
      <c r="I16" s="167">
        <f t="shared" si="0"/>
        <v>25</v>
      </c>
      <c r="J16" s="167">
        <f t="shared" si="0"/>
        <v>0</v>
      </c>
      <c r="K16" s="167">
        <f t="shared" si="0"/>
        <v>0</v>
      </c>
      <c r="L16" s="167">
        <f t="shared" si="0"/>
        <v>25</v>
      </c>
      <c r="M16" s="167">
        <f t="shared" si="0"/>
        <v>1</v>
      </c>
      <c r="N16" s="167">
        <f t="shared" si="0"/>
        <v>0</v>
      </c>
      <c r="O16" s="167">
        <f t="shared" si="0"/>
        <v>0</v>
      </c>
    </row>
    <row r="17" spans="1:15" ht="19.5" customHeight="1">
      <c r="A17" s="457"/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</row>
    <row r="18" spans="1:15" s="170" customFormat="1" ht="12.75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8" ht="15.75" customHeight="1">
      <c r="A19" s="649" t="s">
        <v>184</v>
      </c>
      <c r="B19" s="649"/>
      <c r="C19" s="648"/>
      <c r="D19" s="648"/>
      <c r="E19" s="171"/>
      <c r="F19" s="172" t="s">
        <v>185</v>
      </c>
      <c r="G19" s="646"/>
      <c r="H19" s="646"/>
      <c r="I19" s="173"/>
      <c r="J19" s="174"/>
      <c r="K19" s="174"/>
      <c r="L19" s="175"/>
      <c r="M19" s="175"/>
      <c r="N19" s="175"/>
      <c r="Q19" s="176"/>
      <c r="R19" s="177"/>
    </row>
    <row r="20" spans="1:15" ht="30" customHeight="1">
      <c r="A20" s="649" t="s">
        <v>154</v>
      </c>
      <c r="B20" s="649"/>
      <c r="C20" s="648"/>
      <c r="D20" s="648"/>
      <c r="E20" s="171"/>
      <c r="F20" s="172"/>
      <c r="G20" s="172"/>
      <c r="H20" s="180"/>
      <c r="I20" s="180"/>
      <c r="J20" s="645" t="s">
        <v>809</v>
      </c>
      <c r="K20" s="645"/>
      <c r="L20" s="645"/>
      <c r="M20" s="645"/>
      <c r="N20" s="645"/>
      <c r="O20" s="645"/>
    </row>
    <row r="21" ht="7.5" customHeight="1"/>
    <row r="22" spans="2:18" ht="7.5" customHeight="1">
      <c r="B22" s="181"/>
      <c r="C22" s="178"/>
      <c r="D22" s="178"/>
      <c r="E22" s="171"/>
      <c r="F22" s="172"/>
      <c r="G22" s="172"/>
      <c r="H22" s="173"/>
      <c r="I22" s="173"/>
      <c r="J22" s="174"/>
      <c r="K22" s="174"/>
      <c r="L22" s="179"/>
      <c r="M22" s="179"/>
      <c r="N22" s="179"/>
      <c r="Q22" s="176"/>
      <c r="R22" s="177"/>
    </row>
    <row r="23" spans="6:12" ht="21.75" customHeight="1">
      <c r="F23" s="182"/>
      <c r="G23" s="182"/>
      <c r="H23" s="182"/>
      <c r="I23" s="182"/>
      <c r="J23" s="182"/>
      <c r="K23" s="183"/>
      <c r="L23" s="183"/>
    </row>
    <row r="24" ht="18" customHeight="1"/>
    <row r="25" ht="32.25" customHeight="1"/>
    <row r="26" ht="18.75" customHeight="1"/>
  </sheetData>
  <sheetProtection/>
  <mergeCells count="29">
    <mergeCell ref="A1:D1"/>
    <mergeCell ref="A3:K3"/>
    <mergeCell ref="A4:O4"/>
    <mergeCell ref="A2:F2"/>
    <mergeCell ref="A5:O5"/>
    <mergeCell ref="K7:K8"/>
    <mergeCell ref="K6:L6"/>
    <mergeCell ref="A6:A8"/>
    <mergeCell ref="C6:D6"/>
    <mergeCell ref="L7:L8"/>
    <mergeCell ref="E6:E8"/>
    <mergeCell ref="O6:O8"/>
    <mergeCell ref="G7:G8"/>
    <mergeCell ref="C19:D19"/>
    <mergeCell ref="A20:B20"/>
    <mergeCell ref="A19:B19"/>
    <mergeCell ref="B6:B8"/>
    <mergeCell ref="C20:D20"/>
    <mergeCell ref="C7:C8"/>
    <mergeCell ref="D7:D8"/>
    <mergeCell ref="F6:F8"/>
    <mergeCell ref="J20:O20"/>
    <mergeCell ref="H7:H8"/>
    <mergeCell ref="G19:H19"/>
    <mergeCell ref="M6:M8"/>
    <mergeCell ref="N6:N8"/>
    <mergeCell ref="J6:J8"/>
    <mergeCell ref="G6:H6"/>
    <mergeCell ref="I6:I8"/>
  </mergeCells>
  <printOptions/>
  <pageMargins left="0.7874015748031497" right="0.3937007874015748" top="0.5905511811023623" bottom="0.3937007874015748" header="0.4330708661417323" footer="0.15748031496062992"/>
  <pageSetup firstPageNumber="74" useFirstPageNumber="1" horizontalDpi="300" verticalDpi="300" orientation="landscape" paperSize="9" r:id="rId1"/>
  <headerFooter scaleWithDoc="0"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87"/>
  <sheetViews>
    <sheetView showZeros="0" zoomScale="140" zoomScaleNormal="140" zoomScalePageLayoutView="0" workbookViewId="0" topLeftCell="A52">
      <selection activeCell="D72" sqref="D72"/>
    </sheetView>
  </sheetViews>
  <sheetFormatPr defaultColWidth="8.875" defaultRowHeight="12.75"/>
  <cols>
    <col min="1" max="1" width="44.25390625" style="186" customWidth="1"/>
    <col min="2" max="2" width="13.625" style="186" customWidth="1"/>
    <col min="3" max="3" width="14.375" style="186" customWidth="1"/>
    <col min="4" max="4" width="14.625" style="186" customWidth="1"/>
    <col min="5" max="16384" width="8.875" style="186" customWidth="1"/>
  </cols>
  <sheetData>
    <row r="1" spans="1:4" s="184" customFormat="1" ht="12.75">
      <c r="A1" s="434" t="s">
        <v>480</v>
      </c>
      <c r="B1" s="434"/>
      <c r="C1" s="434"/>
      <c r="D1" s="434"/>
    </row>
    <row r="2" spans="1:4" s="185" customFormat="1" ht="12.75">
      <c r="A2" s="554" t="s">
        <v>825</v>
      </c>
      <c r="B2" s="554"/>
      <c r="C2" s="385"/>
      <c r="D2" s="385"/>
    </row>
    <row r="3" spans="1:4" ht="12.75">
      <c r="A3" s="554" t="s">
        <v>826</v>
      </c>
      <c r="B3" s="554"/>
      <c r="C3" s="554"/>
      <c r="D3" s="554"/>
    </row>
    <row r="4" spans="1:4" s="187" customFormat="1" ht="50.25" customHeight="1">
      <c r="A4" s="657" t="s">
        <v>824</v>
      </c>
      <c r="B4" s="658"/>
      <c r="C4" s="658"/>
      <c r="D4" s="658"/>
    </row>
    <row r="5" spans="1:4" s="184" customFormat="1" ht="15.75">
      <c r="A5" s="663" t="s">
        <v>186</v>
      </c>
      <c r="B5" s="663"/>
      <c r="C5" s="663"/>
      <c r="D5" s="663"/>
    </row>
    <row r="6" spans="1:4" s="185" customFormat="1" ht="30" customHeight="1">
      <c r="A6" s="659" t="s">
        <v>187</v>
      </c>
      <c r="B6" s="661" t="s">
        <v>188</v>
      </c>
      <c r="C6" s="662" t="s">
        <v>481</v>
      </c>
      <c r="D6" s="662"/>
    </row>
    <row r="7" spans="1:4" s="185" customFormat="1" ht="42" customHeight="1">
      <c r="A7" s="660"/>
      <c r="B7" s="661"/>
      <c r="C7" s="188" t="s">
        <v>189</v>
      </c>
      <c r="D7" s="188" t="s">
        <v>190</v>
      </c>
    </row>
    <row r="8" spans="1:4" s="185" customFormat="1" ht="16.5" customHeight="1">
      <c r="A8" s="189" t="s">
        <v>575</v>
      </c>
      <c r="B8" s="190">
        <v>1</v>
      </c>
      <c r="C8" s="188" t="s">
        <v>191</v>
      </c>
      <c r="D8" s="188" t="s">
        <v>192</v>
      </c>
    </row>
    <row r="9" spans="1:4" ht="12.75" customHeight="1">
      <c r="A9" s="191" t="s">
        <v>193</v>
      </c>
      <c r="B9" s="192">
        <f aca="true" t="shared" si="0" ref="B9:B40">SUM(C9:D9)</f>
        <v>0</v>
      </c>
      <c r="C9" s="193"/>
      <c r="D9" s="194"/>
    </row>
    <row r="10" spans="1:4" ht="12.75" customHeight="1">
      <c r="A10" s="191" t="s">
        <v>194</v>
      </c>
      <c r="B10" s="192">
        <f t="shared" si="0"/>
        <v>3</v>
      </c>
      <c r="C10" s="195"/>
      <c r="D10" s="194">
        <v>3</v>
      </c>
    </row>
    <row r="11" spans="1:4" ht="12.75" customHeight="1">
      <c r="A11" s="191" t="s">
        <v>195</v>
      </c>
      <c r="B11" s="192">
        <f t="shared" si="0"/>
        <v>0</v>
      </c>
      <c r="C11" s="193"/>
      <c r="D11" s="194"/>
    </row>
    <row r="12" spans="1:4" ht="12.75" customHeight="1">
      <c r="A12" s="191" t="s">
        <v>196</v>
      </c>
      <c r="B12" s="192">
        <f t="shared" si="0"/>
        <v>0</v>
      </c>
      <c r="C12" s="193"/>
      <c r="D12" s="194"/>
    </row>
    <row r="13" spans="1:4" ht="12.75" customHeight="1">
      <c r="A13" s="191" t="s">
        <v>197</v>
      </c>
      <c r="B13" s="192">
        <f t="shared" si="0"/>
        <v>1</v>
      </c>
      <c r="C13" s="193"/>
      <c r="D13" s="194">
        <v>1</v>
      </c>
    </row>
    <row r="14" spans="1:4" ht="12.75" customHeight="1">
      <c r="A14" s="191" t="s">
        <v>198</v>
      </c>
      <c r="B14" s="192">
        <f t="shared" si="0"/>
        <v>0</v>
      </c>
      <c r="C14" s="193"/>
      <c r="D14" s="194"/>
    </row>
    <row r="15" spans="1:4" ht="12.75" customHeight="1">
      <c r="A15" s="191" t="s">
        <v>199</v>
      </c>
      <c r="B15" s="192">
        <f t="shared" si="0"/>
        <v>0</v>
      </c>
      <c r="C15" s="193"/>
      <c r="D15" s="194"/>
    </row>
    <row r="16" spans="1:4" ht="12.75" customHeight="1">
      <c r="A16" s="191" t="s">
        <v>200</v>
      </c>
      <c r="B16" s="192">
        <f t="shared" si="0"/>
        <v>0</v>
      </c>
      <c r="C16" s="193"/>
      <c r="D16" s="194"/>
    </row>
    <row r="17" spans="1:4" ht="12.75" customHeight="1">
      <c r="A17" s="191" t="s">
        <v>201</v>
      </c>
      <c r="B17" s="192">
        <f t="shared" si="0"/>
        <v>0</v>
      </c>
      <c r="C17" s="193"/>
      <c r="D17" s="194"/>
    </row>
    <row r="18" spans="1:4" ht="12.75" customHeight="1">
      <c r="A18" s="191" t="s">
        <v>202</v>
      </c>
      <c r="B18" s="192">
        <f t="shared" si="0"/>
        <v>0</v>
      </c>
      <c r="C18" s="193"/>
      <c r="D18" s="194"/>
    </row>
    <row r="19" spans="1:4" ht="12.75" customHeight="1">
      <c r="A19" s="191" t="s">
        <v>203</v>
      </c>
      <c r="B19" s="192">
        <f t="shared" si="0"/>
        <v>0</v>
      </c>
      <c r="C19" s="193"/>
      <c r="D19" s="194"/>
    </row>
    <row r="20" spans="1:4" ht="12.75" customHeight="1">
      <c r="A20" s="191" t="s">
        <v>204</v>
      </c>
      <c r="B20" s="192">
        <f t="shared" si="0"/>
        <v>0</v>
      </c>
      <c r="C20" s="193"/>
      <c r="D20" s="194"/>
    </row>
    <row r="21" spans="1:4" ht="12.75" customHeight="1">
      <c r="A21" s="191" t="s">
        <v>205</v>
      </c>
      <c r="B21" s="192">
        <f t="shared" si="0"/>
        <v>0</v>
      </c>
      <c r="C21" s="193"/>
      <c r="D21" s="194"/>
    </row>
    <row r="22" spans="1:4" ht="12.75" customHeight="1">
      <c r="A22" s="191" t="s">
        <v>206</v>
      </c>
      <c r="B22" s="192">
        <f t="shared" si="0"/>
        <v>0</v>
      </c>
      <c r="C22" s="193"/>
      <c r="D22" s="194"/>
    </row>
    <row r="23" spans="1:4" ht="12.75" customHeight="1">
      <c r="A23" s="191" t="s">
        <v>207</v>
      </c>
      <c r="B23" s="192">
        <f t="shared" si="0"/>
        <v>1</v>
      </c>
      <c r="C23" s="193"/>
      <c r="D23" s="194">
        <v>1</v>
      </c>
    </row>
    <row r="24" spans="1:4" ht="12.75" customHeight="1">
      <c r="A24" s="191" t="s">
        <v>208</v>
      </c>
      <c r="B24" s="192">
        <f t="shared" si="0"/>
        <v>0</v>
      </c>
      <c r="C24" s="193"/>
      <c r="D24" s="194"/>
    </row>
    <row r="25" spans="1:4" ht="12.75" customHeight="1">
      <c r="A25" s="191" t="s">
        <v>209</v>
      </c>
      <c r="B25" s="192">
        <f t="shared" si="0"/>
        <v>0</v>
      </c>
      <c r="C25" s="193"/>
      <c r="D25" s="194"/>
    </row>
    <row r="26" spans="1:4" ht="12.75" customHeight="1">
      <c r="A26" s="191" t="s">
        <v>210</v>
      </c>
      <c r="B26" s="192">
        <f t="shared" si="0"/>
        <v>0</v>
      </c>
      <c r="C26" s="193"/>
      <c r="D26" s="194"/>
    </row>
    <row r="27" spans="1:4" ht="12.75" customHeight="1">
      <c r="A27" s="191" t="s">
        <v>211</v>
      </c>
      <c r="B27" s="192">
        <f t="shared" si="0"/>
        <v>0</v>
      </c>
      <c r="C27" s="193"/>
      <c r="D27" s="194"/>
    </row>
    <row r="28" spans="1:4" ht="12.75" customHeight="1">
      <c r="A28" s="191" t="s">
        <v>212</v>
      </c>
      <c r="B28" s="192">
        <f t="shared" si="0"/>
        <v>0</v>
      </c>
      <c r="C28" s="193"/>
      <c r="D28" s="194"/>
    </row>
    <row r="29" spans="1:4" ht="12.75" customHeight="1">
      <c r="A29" s="191" t="s">
        <v>213</v>
      </c>
      <c r="B29" s="192">
        <f t="shared" si="0"/>
        <v>0</v>
      </c>
      <c r="C29" s="193"/>
      <c r="D29" s="194"/>
    </row>
    <row r="30" spans="1:4" ht="12.75" customHeight="1">
      <c r="A30" s="191" t="s">
        <v>214</v>
      </c>
      <c r="B30" s="192">
        <f t="shared" si="0"/>
        <v>0</v>
      </c>
      <c r="C30" s="193"/>
      <c r="D30" s="194"/>
    </row>
    <row r="31" spans="1:4" ht="12.75" customHeight="1">
      <c r="A31" s="191" t="s">
        <v>215</v>
      </c>
      <c r="B31" s="192">
        <f t="shared" si="0"/>
        <v>0</v>
      </c>
      <c r="C31" s="193"/>
      <c r="D31" s="194"/>
    </row>
    <row r="32" spans="1:4" ht="12.75" customHeight="1">
      <c r="A32" s="191" t="s">
        <v>216</v>
      </c>
      <c r="B32" s="192">
        <f t="shared" si="0"/>
        <v>0</v>
      </c>
      <c r="C32" s="193"/>
      <c r="D32" s="194"/>
    </row>
    <row r="33" spans="1:4" ht="12.75" customHeight="1">
      <c r="A33" s="191" t="s">
        <v>217</v>
      </c>
      <c r="B33" s="192">
        <f t="shared" si="0"/>
        <v>0</v>
      </c>
      <c r="C33" s="193"/>
      <c r="D33" s="194"/>
    </row>
    <row r="34" spans="1:4" ht="12.75" customHeight="1">
      <c r="A34" s="191" t="s">
        <v>218</v>
      </c>
      <c r="B34" s="192">
        <f t="shared" si="0"/>
        <v>0</v>
      </c>
      <c r="C34" s="193"/>
      <c r="D34" s="194"/>
    </row>
    <row r="35" spans="1:4" ht="12.75" customHeight="1">
      <c r="A35" s="191" t="s">
        <v>219</v>
      </c>
      <c r="B35" s="192">
        <f t="shared" si="0"/>
        <v>0</v>
      </c>
      <c r="C35" s="193"/>
      <c r="D35" s="194"/>
    </row>
    <row r="36" spans="1:4" ht="12.75" customHeight="1">
      <c r="A36" s="191" t="s">
        <v>220</v>
      </c>
      <c r="B36" s="192">
        <f t="shared" si="0"/>
        <v>0</v>
      </c>
      <c r="C36" s="193"/>
      <c r="D36" s="194"/>
    </row>
    <row r="37" spans="1:4" ht="12.75" customHeight="1">
      <c r="A37" s="191" t="s">
        <v>221</v>
      </c>
      <c r="B37" s="192">
        <f t="shared" si="0"/>
        <v>0</v>
      </c>
      <c r="C37" s="193"/>
      <c r="D37" s="194"/>
    </row>
    <row r="38" spans="1:4" ht="12.75" customHeight="1">
      <c r="A38" s="191" t="s">
        <v>222</v>
      </c>
      <c r="B38" s="192">
        <f t="shared" si="0"/>
        <v>0</v>
      </c>
      <c r="C38" s="193"/>
      <c r="D38" s="194"/>
    </row>
    <row r="39" spans="1:4" ht="12.75" customHeight="1">
      <c r="A39" s="191" t="s">
        <v>438</v>
      </c>
      <c r="B39" s="192">
        <f t="shared" si="0"/>
        <v>0</v>
      </c>
      <c r="C39" s="193"/>
      <c r="D39" s="194"/>
    </row>
    <row r="40" spans="1:4" ht="12.75" customHeight="1">
      <c r="A40" s="191" t="s">
        <v>439</v>
      </c>
      <c r="B40" s="192">
        <f t="shared" si="0"/>
        <v>0</v>
      </c>
      <c r="C40" s="193"/>
      <c r="D40" s="194"/>
    </row>
    <row r="41" spans="1:4" ht="12.75" customHeight="1">
      <c r="A41" s="191" t="s">
        <v>440</v>
      </c>
      <c r="B41" s="192">
        <f aca="true" t="shared" si="1" ref="B41:B72">SUM(C41:D41)</f>
        <v>0</v>
      </c>
      <c r="C41" s="193"/>
      <c r="D41" s="194"/>
    </row>
    <row r="42" spans="1:4" ht="12.75" customHeight="1">
      <c r="A42" s="191" t="s">
        <v>441</v>
      </c>
      <c r="B42" s="192">
        <f t="shared" si="1"/>
        <v>0</v>
      </c>
      <c r="C42" s="193"/>
      <c r="D42" s="194"/>
    </row>
    <row r="43" spans="1:4" ht="12.75" customHeight="1">
      <c r="A43" s="191" t="s">
        <v>442</v>
      </c>
      <c r="B43" s="192">
        <f t="shared" si="1"/>
        <v>1</v>
      </c>
      <c r="C43" s="193"/>
      <c r="D43" s="194">
        <v>1</v>
      </c>
    </row>
    <row r="44" spans="1:4" ht="12.75" customHeight="1">
      <c r="A44" s="191" t="s">
        <v>443</v>
      </c>
      <c r="B44" s="192">
        <f t="shared" si="1"/>
        <v>0</v>
      </c>
      <c r="C44" s="193"/>
      <c r="D44" s="194"/>
    </row>
    <row r="45" spans="1:4" ht="12.75" customHeight="1">
      <c r="A45" s="191" t="s">
        <v>444</v>
      </c>
      <c r="B45" s="192">
        <f t="shared" si="1"/>
        <v>0</v>
      </c>
      <c r="C45" s="193"/>
      <c r="D45" s="194"/>
    </row>
    <row r="46" spans="1:4" ht="12.75" customHeight="1">
      <c r="A46" s="191" t="s">
        <v>445</v>
      </c>
      <c r="B46" s="192">
        <f t="shared" si="1"/>
        <v>0</v>
      </c>
      <c r="C46" s="193"/>
      <c r="D46" s="194"/>
    </row>
    <row r="47" spans="1:4" ht="12.75" customHeight="1">
      <c r="A47" s="191" t="s">
        <v>446</v>
      </c>
      <c r="B47" s="192">
        <f t="shared" si="1"/>
        <v>0</v>
      </c>
      <c r="C47" s="193"/>
      <c r="D47" s="194"/>
    </row>
    <row r="48" spans="1:4" ht="12.75" customHeight="1">
      <c r="A48" s="191" t="s">
        <v>447</v>
      </c>
      <c r="B48" s="192">
        <f t="shared" si="1"/>
        <v>0</v>
      </c>
      <c r="C48" s="193"/>
      <c r="D48" s="194"/>
    </row>
    <row r="49" spans="1:4" ht="12.75" customHeight="1">
      <c r="A49" s="191" t="s">
        <v>448</v>
      </c>
      <c r="B49" s="192">
        <f t="shared" si="1"/>
        <v>0</v>
      </c>
      <c r="C49" s="193"/>
      <c r="D49" s="194"/>
    </row>
    <row r="50" spans="1:4" ht="12.75" customHeight="1">
      <c r="A50" s="191" t="s">
        <v>449</v>
      </c>
      <c r="B50" s="192">
        <f t="shared" si="1"/>
        <v>0</v>
      </c>
      <c r="C50" s="193"/>
      <c r="D50" s="194"/>
    </row>
    <row r="51" spans="1:4" ht="12.75" customHeight="1">
      <c r="A51" s="191" t="s">
        <v>450</v>
      </c>
      <c r="B51" s="192">
        <f t="shared" si="1"/>
        <v>0</v>
      </c>
      <c r="C51" s="193"/>
      <c r="D51" s="194"/>
    </row>
    <row r="52" spans="1:4" ht="12.75" customHeight="1">
      <c r="A52" s="191" t="s">
        <v>451</v>
      </c>
      <c r="B52" s="192">
        <f t="shared" si="1"/>
        <v>0</v>
      </c>
      <c r="C52" s="193"/>
      <c r="D52" s="194"/>
    </row>
    <row r="53" spans="1:4" ht="12.75" customHeight="1">
      <c r="A53" s="191" t="s">
        <v>452</v>
      </c>
      <c r="B53" s="192">
        <f t="shared" si="1"/>
        <v>3</v>
      </c>
      <c r="C53" s="193"/>
      <c r="D53" s="194">
        <v>3</v>
      </c>
    </row>
    <row r="54" spans="1:4" ht="12.75" customHeight="1">
      <c r="A54" s="191" t="s">
        <v>453</v>
      </c>
      <c r="B54" s="192">
        <f t="shared" si="1"/>
        <v>0</v>
      </c>
      <c r="C54" s="193"/>
      <c r="D54" s="194"/>
    </row>
    <row r="55" spans="1:4" ht="12.75" customHeight="1">
      <c r="A55" s="191" t="s">
        <v>454</v>
      </c>
      <c r="B55" s="192">
        <f t="shared" si="1"/>
        <v>0</v>
      </c>
      <c r="C55" s="193"/>
      <c r="D55" s="194"/>
    </row>
    <row r="56" spans="1:4" ht="12.75" customHeight="1">
      <c r="A56" s="191" t="s">
        <v>455</v>
      </c>
      <c r="B56" s="192">
        <f t="shared" si="1"/>
        <v>0</v>
      </c>
      <c r="C56" s="193"/>
      <c r="D56" s="194"/>
    </row>
    <row r="57" spans="1:4" ht="12.75" customHeight="1">
      <c r="A57" s="191" t="s">
        <v>456</v>
      </c>
      <c r="B57" s="192">
        <f t="shared" si="1"/>
        <v>2</v>
      </c>
      <c r="C57" s="193"/>
      <c r="D57" s="194">
        <v>2</v>
      </c>
    </row>
    <row r="58" spans="1:4" ht="12.75" customHeight="1">
      <c r="A58" s="191" t="s">
        <v>457</v>
      </c>
      <c r="B58" s="192">
        <f t="shared" si="1"/>
        <v>0</v>
      </c>
      <c r="C58" s="193"/>
      <c r="D58" s="194"/>
    </row>
    <row r="59" spans="1:4" ht="12.75" customHeight="1">
      <c r="A59" s="191" t="s">
        <v>458</v>
      </c>
      <c r="B59" s="192">
        <f t="shared" si="1"/>
        <v>0</v>
      </c>
      <c r="C59" s="193"/>
      <c r="D59" s="194"/>
    </row>
    <row r="60" spans="1:4" ht="12.75" customHeight="1">
      <c r="A60" s="191" t="s">
        <v>459</v>
      </c>
      <c r="B60" s="192">
        <f t="shared" si="1"/>
        <v>0</v>
      </c>
      <c r="C60" s="193"/>
      <c r="D60" s="194"/>
    </row>
    <row r="61" spans="1:4" ht="12.75" customHeight="1">
      <c r="A61" s="191" t="s">
        <v>460</v>
      </c>
      <c r="B61" s="192">
        <f t="shared" si="1"/>
        <v>0</v>
      </c>
      <c r="C61" s="193"/>
      <c r="D61" s="194"/>
    </row>
    <row r="62" spans="1:4" ht="12.75" customHeight="1">
      <c r="A62" s="191" t="s">
        <v>461</v>
      </c>
      <c r="B62" s="192">
        <f t="shared" si="1"/>
        <v>0</v>
      </c>
      <c r="C62" s="193"/>
      <c r="D62" s="194"/>
    </row>
    <row r="63" spans="1:4" ht="12.75" customHeight="1">
      <c r="A63" s="191" t="s">
        <v>462</v>
      </c>
      <c r="B63" s="192">
        <f t="shared" si="1"/>
        <v>0</v>
      </c>
      <c r="C63" s="193"/>
      <c r="D63" s="194"/>
    </row>
    <row r="64" spans="1:4" ht="12.75" customHeight="1">
      <c r="A64" s="191" t="s">
        <v>463</v>
      </c>
      <c r="B64" s="192">
        <f t="shared" si="1"/>
        <v>2</v>
      </c>
      <c r="C64" s="193"/>
      <c r="D64" s="194">
        <v>2</v>
      </c>
    </row>
    <row r="65" spans="1:4" ht="12.75" customHeight="1">
      <c r="A65" s="191" t="s">
        <v>464</v>
      </c>
      <c r="B65" s="192">
        <f t="shared" si="1"/>
        <v>0</v>
      </c>
      <c r="C65" s="193"/>
      <c r="D65" s="194"/>
    </row>
    <row r="66" spans="1:4" ht="12.75" customHeight="1">
      <c r="A66" s="191" t="s">
        <v>465</v>
      </c>
      <c r="B66" s="192">
        <f t="shared" si="1"/>
        <v>0</v>
      </c>
      <c r="C66" s="193"/>
      <c r="D66" s="194"/>
    </row>
    <row r="67" spans="1:4" ht="12.75" customHeight="1">
      <c r="A67" s="191" t="s">
        <v>466</v>
      </c>
      <c r="B67" s="192">
        <f t="shared" si="1"/>
        <v>0</v>
      </c>
      <c r="C67" s="193"/>
      <c r="D67" s="194"/>
    </row>
    <row r="68" spans="1:4" ht="12.75" customHeight="1">
      <c r="A68" s="191" t="s">
        <v>467</v>
      </c>
      <c r="B68" s="192">
        <f t="shared" si="1"/>
        <v>0</v>
      </c>
      <c r="C68" s="193"/>
      <c r="D68" s="194"/>
    </row>
    <row r="69" spans="1:4" ht="12.75" customHeight="1">
      <c r="A69" s="191" t="s">
        <v>468</v>
      </c>
      <c r="B69" s="192">
        <f t="shared" si="1"/>
        <v>0</v>
      </c>
      <c r="C69" s="193"/>
      <c r="D69" s="194"/>
    </row>
    <row r="70" spans="1:4" ht="12.75" customHeight="1">
      <c r="A70" s="191" t="s">
        <v>469</v>
      </c>
      <c r="B70" s="192">
        <f t="shared" si="1"/>
        <v>0</v>
      </c>
      <c r="C70" s="193"/>
      <c r="D70" s="194"/>
    </row>
    <row r="71" spans="1:4" ht="12.75" customHeight="1">
      <c r="A71" s="191" t="s">
        <v>470</v>
      </c>
      <c r="B71" s="192">
        <f t="shared" si="1"/>
        <v>16</v>
      </c>
      <c r="C71" s="193"/>
      <c r="D71" s="194">
        <v>16</v>
      </c>
    </row>
    <row r="72" spans="1:4" ht="12.75" customHeight="1">
      <c r="A72" s="191" t="s">
        <v>471</v>
      </c>
      <c r="B72" s="192">
        <f t="shared" si="1"/>
        <v>0</v>
      </c>
      <c r="C72" s="193"/>
      <c r="D72" s="194"/>
    </row>
    <row r="73" spans="1:4" ht="12.75" customHeight="1">
      <c r="A73" s="191" t="s">
        <v>472</v>
      </c>
      <c r="B73" s="192">
        <f>SUM(C73:D73)</f>
        <v>0</v>
      </c>
      <c r="C73" s="193"/>
      <c r="D73" s="194"/>
    </row>
    <row r="74" spans="1:4" ht="12.75" customHeight="1">
      <c r="A74" s="191" t="s">
        <v>473</v>
      </c>
      <c r="B74" s="192">
        <f>SUM(C74:D74)</f>
        <v>0</v>
      </c>
      <c r="C74" s="193"/>
      <c r="D74" s="194"/>
    </row>
    <row r="75" spans="1:4" ht="12.75" customHeight="1">
      <c r="A75" s="191" t="s">
        <v>474</v>
      </c>
      <c r="B75" s="192">
        <f>SUM(C75:D75)</f>
        <v>0</v>
      </c>
      <c r="C75" s="193"/>
      <c r="D75" s="194"/>
    </row>
    <row r="76" spans="1:4" ht="12.75" customHeight="1">
      <c r="A76" s="191" t="s">
        <v>475</v>
      </c>
      <c r="B76" s="192">
        <f>SUM(C76:D76)</f>
        <v>0</v>
      </c>
      <c r="C76" s="193"/>
      <c r="D76" s="194"/>
    </row>
    <row r="77" spans="1:4" ht="12.75" customHeight="1">
      <c r="A77" s="191" t="s">
        <v>476</v>
      </c>
      <c r="B77" s="192">
        <f>SUM(C77:D77)</f>
        <v>0</v>
      </c>
      <c r="C77" s="193"/>
      <c r="D77" s="194"/>
    </row>
    <row r="78" spans="1:4" ht="12.75" customHeight="1">
      <c r="A78" s="431" t="s">
        <v>714</v>
      </c>
      <c r="B78" s="196">
        <f>IF((C78+D78)=SUM(B9:B77),SUM(B9:B76),"`ОШ!`")</f>
        <v>29</v>
      </c>
      <c r="C78" s="192">
        <f>SUM(C9:C77)</f>
        <v>0</v>
      </c>
      <c r="D78" s="192">
        <f>SUM(D9:D77)</f>
        <v>29</v>
      </c>
    </row>
    <row r="79" spans="1:4" ht="12.75" customHeight="1">
      <c r="A79" s="197"/>
      <c r="B79" s="198"/>
      <c r="C79" s="199"/>
      <c r="D79" s="199"/>
    </row>
    <row r="80" spans="1:4" ht="12.75" customHeight="1">
      <c r="A80" s="200"/>
      <c r="B80" s="198"/>
      <c r="C80" s="199"/>
      <c r="D80" s="199"/>
    </row>
    <row r="81" spans="1:4" ht="12.75" customHeight="1">
      <c r="A81" s="200"/>
      <c r="B81" s="198"/>
      <c r="C81" s="199"/>
      <c r="D81" s="199"/>
    </row>
    <row r="82" spans="1:4" ht="12.75">
      <c r="A82" s="186" t="s">
        <v>477</v>
      </c>
      <c r="B82" s="201" t="s">
        <v>478</v>
      </c>
      <c r="C82" s="202" t="s">
        <v>810</v>
      </c>
      <c r="D82" s="203"/>
    </row>
    <row r="83" spans="3:5" ht="12.75">
      <c r="C83" s="204"/>
      <c r="D83" s="204"/>
      <c r="E83" s="204"/>
    </row>
    <row r="84" ht="12.75">
      <c r="A84" s="186" t="s">
        <v>747</v>
      </c>
    </row>
    <row r="87" spans="1:2" ht="41.25" customHeight="1">
      <c r="A87" s="656" t="s">
        <v>809</v>
      </c>
      <c r="B87" s="656"/>
    </row>
  </sheetData>
  <sheetProtection/>
  <mergeCells count="8">
    <mergeCell ref="A87:B87"/>
    <mergeCell ref="A2:B2"/>
    <mergeCell ref="A3:D3"/>
    <mergeCell ref="A4:D4"/>
    <mergeCell ref="A6:A7"/>
    <mergeCell ref="B6:B7"/>
    <mergeCell ref="C6:D6"/>
    <mergeCell ref="A5:D5"/>
  </mergeCells>
  <printOptions horizontalCentered="1"/>
  <pageMargins left="0.7874015748031497" right="0.7874015748031497" top="0.7874015748031497" bottom="0.5905511811023623" header="0.4724409448818898" footer="0.5118110236220472"/>
  <pageSetup firstPageNumber="75" useFirstPageNumber="1" horizontalDpi="300" verticalDpi="3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50"/>
  <sheetViews>
    <sheetView showZeros="0" zoomScale="110" zoomScaleNormal="110" zoomScaleSheetLayoutView="75" zoomScalePageLayoutView="0" workbookViewId="0" topLeftCell="A46">
      <selection activeCell="R20" sqref="R20"/>
    </sheetView>
  </sheetViews>
  <sheetFormatPr defaultColWidth="9.00390625" defaultRowHeight="12.75"/>
  <cols>
    <col min="1" max="1" width="4.00390625" style="207" customWidth="1"/>
    <col min="2" max="2" width="26.25390625" style="207" customWidth="1"/>
    <col min="3" max="4" width="9.125" style="207" customWidth="1"/>
    <col min="5" max="5" width="8.75390625" style="207" customWidth="1"/>
    <col min="6" max="6" width="8.625" style="207" customWidth="1"/>
    <col min="7" max="7" width="7.875" style="207" customWidth="1"/>
    <col min="8" max="8" width="10.125" style="207" customWidth="1"/>
    <col min="9" max="9" width="8.875" style="207" customWidth="1"/>
    <col min="10" max="10" width="9.25390625" style="207" customWidth="1"/>
    <col min="11" max="11" width="10.00390625" style="207" customWidth="1"/>
    <col min="12" max="12" width="13.125" style="207" customWidth="1"/>
    <col min="13" max="13" width="10.00390625" style="207" customWidth="1"/>
    <col min="14" max="14" width="11.75390625" style="207" customWidth="1"/>
    <col min="15" max="15" width="9.125" style="207" customWidth="1"/>
    <col min="16" max="16" width="4.75390625" style="207" customWidth="1"/>
    <col min="17" max="17" width="6.75390625" style="207" customWidth="1"/>
    <col min="18" max="18" width="7.00390625" style="207" customWidth="1"/>
    <col min="19" max="16384" width="9.125" style="207" customWidth="1"/>
  </cols>
  <sheetData>
    <row r="1" spans="1:18" ht="12.75">
      <c r="A1" s="671" t="s">
        <v>554</v>
      </c>
      <c r="B1" s="671"/>
      <c r="C1" s="671"/>
      <c r="D1" s="671"/>
      <c r="E1" s="244"/>
      <c r="F1" s="244"/>
      <c r="G1" s="244"/>
      <c r="H1" s="98"/>
      <c r="I1" s="98"/>
      <c r="J1" s="98"/>
      <c r="K1" s="98"/>
      <c r="L1" s="209"/>
      <c r="M1" s="209"/>
      <c r="N1" s="210"/>
      <c r="O1" s="210"/>
      <c r="P1" s="210"/>
      <c r="Q1" s="210"/>
      <c r="R1" s="208"/>
    </row>
    <row r="2" spans="1:18" ht="12.75">
      <c r="A2" s="672" t="s">
        <v>822</v>
      </c>
      <c r="B2" s="672"/>
      <c r="C2" s="672"/>
      <c r="D2" s="672"/>
      <c r="E2" s="672"/>
      <c r="F2" s="672"/>
      <c r="G2" s="95"/>
      <c r="H2" s="98"/>
      <c r="I2" s="98"/>
      <c r="J2" s="98"/>
      <c r="K2" s="98"/>
      <c r="L2" s="208"/>
      <c r="M2" s="211"/>
      <c r="N2" s="211"/>
      <c r="O2" s="210"/>
      <c r="P2" s="210"/>
      <c r="Q2" s="210"/>
      <c r="R2" s="208"/>
    </row>
    <row r="3" spans="1:18" ht="12.75">
      <c r="A3" s="672" t="s">
        <v>821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208"/>
      <c r="M3" s="212"/>
      <c r="N3" s="213"/>
      <c r="P3" s="208"/>
      <c r="Q3" s="208"/>
      <c r="R3" s="208"/>
    </row>
    <row r="4" spans="1:18" ht="69.75" customHeight="1">
      <c r="A4" s="673" t="s">
        <v>834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</row>
    <row r="5" spans="1:19" ht="63" customHeight="1">
      <c r="A5" s="664" t="s">
        <v>626</v>
      </c>
      <c r="B5" s="664" t="s">
        <v>482</v>
      </c>
      <c r="C5" s="664" t="s">
        <v>483</v>
      </c>
      <c r="D5" s="664" t="s">
        <v>484</v>
      </c>
      <c r="E5" s="664" t="s">
        <v>485</v>
      </c>
      <c r="F5" s="664" t="s">
        <v>486</v>
      </c>
      <c r="G5" s="664"/>
      <c r="H5" s="664" t="s">
        <v>487</v>
      </c>
      <c r="I5" s="664"/>
      <c r="J5" s="664" t="s">
        <v>488</v>
      </c>
      <c r="K5" s="664" t="s">
        <v>489</v>
      </c>
      <c r="L5" s="669" t="s">
        <v>490</v>
      </c>
      <c r="M5" s="669" t="s">
        <v>491</v>
      </c>
      <c r="N5" s="664" t="s">
        <v>492</v>
      </c>
      <c r="O5" s="664" t="s">
        <v>493</v>
      </c>
      <c r="P5" s="664" t="s">
        <v>494</v>
      </c>
      <c r="Q5" s="664"/>
      <c r="R5" s="664"/>
      <c r="S5" s="214"/>
    </row>
    <row r="6" spans="1:19" ht="93" customHeight="1">
      <c r="A6" s="664"/>
      <c r="B6" s="664"/>
      <c r="C6" s="664"/>
      <c r="D6" s="664"/>
      <c r="E6" s="664"/>
      <c r="F6" s="324" t="s">
        <v>733</v>
      </c>
      <c r="G6" s="324" t="s">
        <v>495</v>
      </c>
      <c r="H6" s="324" t="s">
        <v>496</v>
      </c>
      <c r="I6" s="324" t="s">
        <v>497</v>
      </c>
      <c r="J6" s="664"/>
      <c r="K6" s="664"/>
      <c r="L6" s="670"/>
      <c r="M6" s="670"/>
      <c r="N6" s="664"/>
      <c r="O6" s="664"/>
      <c r="P6" s="325" t="s">
        <v>498</v>
      </c>
      <c r="Q6" s="324" t="s">
        <v>499</v>
      </c>
      <c r="R6" s="324" t="s">
        <v>500</v>
      </c>
      <c r="S6" s="214"/>
    </row>
    <row r="7" spans="1:19" ht="18.75" customHeight="1">
      <c r="A7" s="326"/>
      <c r="B7" s="326" t="s">
        <v>575</v>
      </c>
      <c r="C7" s="326">
        <v>1</v>
      </c>
      <c r="D7" s="326">
        <v>2</v>
      </c>
      <c r="E7" s="326">
        <v>3</v>
      </c>
      <c r="F7" s="326">
        <v>4</v>
      </c>
      <c r="G7" s="326">
        <v>5</v>
      </c>
      <c r="H7" s="326">
        <v>6</v>
      </c>
      <c r="I7" s="326">
        <v>7</v>
      </c>
      <c r="J7" s="326">
        <v>8</v>
      </c>
      <c r="K7" s="326">
        <v>9</v>
      </c>
      <c r="L7" s="326">
        <v>10</v>
      </c>
      <c r="M7" s="326">
        <v>11</v>
      </c>
      <c r="N7" s="326">
        <v>12</v>
      </c>
      <c r="O7" s="326">
        <v>13</v>
      </c>
      <c r="P7" s="326">
        <v>14</v>
      </c>
      <c r="Q7" s="326">
        <v>15</v>
      </c>
      <c r="R7" s="326">
        <v>16</v>
      </c>
      <c r="S7" s="214"/>
    </row>
    <row r="8" spans="1:19" ht="41.25" customHeight="1">
      <c r="A8" s="327">
        <v>1</v>
      </c>
      <c r="B8" s="328" t="s">
        <v>501</v>
      </c>
      <c r="C8" s="329">
        <f aca="true" t="shared" si="0" ref="C8:C13">E8+F8</f>
        <v>4</v>
      </c>
      <c r="D8" s="326" t="s">
        <v>644</v>
      </c>
      <c r="E8" s="329">
        <v>1</v>
      </c>
      <c r="F8" s="329">
        <f aca="true" t="shared" si="1" ref="F8:F13">I8+J8+K8</f>
        <v>3</v>
      </c>
      <c r="G8" s="329">
        <v>90</v>
      </c>
      <c r="H8" s="329"/>
      <c r="I8" s="329">
        <v>2</v>
      </c>
      <c r="J8" s="329">
        <v>1</v>
      </c>
      <c r="K8" s="329"/>
      <c r="L8" s="329"/>
      <c r="M8" s="329"/>
      <c r="N8" s="330">
        <v>90</v>
      </c>
      <c r="O8" s="330">
        <v>45</v>
      </c>
      <c r="P8" s="331" t="s">
        <v>644</v>
      </c>
      <c r="Q8" s="329">
        <v>3</v>
      </c>
      <c r="R8" s="331" t="s">
        <v>644</v>
      </c>
      <c r="S8" s="214"/>
    </row>
    <row r="9" spans="1:19" ht="31.5" customHeight="1">
      <c r="A9" s="327">
        <v>2</v>
      </c>
      <c r="B9" s="328" t="s">
        <v>502</v>
      </c>
      <c r="C9" s="329">
        <f t="shared" si="0"/>
        <v>45</v>
      </c>
      <c r="D9" s="326" t="s">
        <v>644</v>
      </c>
      <c r="E9" s="329">
        <v>14</v>
      </c>
      <c r="F9" s="329">
        <f t="shared" si="1"/>
        <v>31</v>
      </c>
      <c r="G9" s="329">
        <v>398</v>
      </c>
      <c r="H9" s="329">
        <v>4</v>
      </c>
      <c r="I9" s="329">
        <v>23</v>
      </c>
      <c r="J9" s="329">
        <v>8</v>
      </c>
      <c r="K9" s="329"/>
      <c r="L9" s="329">
        <v>5</v>
      </c>
      <c r="M9" s="329"/>
      <c r="N9" s="330">
        <v>398</v>
      </c>
      <c r="O9" s="330">
        <v>397.6</v>
      </c>
      <c r="P9" s="329"/>
      <c r="Q9" s="329">
        <v>31</v>
      </c>
      <c r="R9" s="329"/>
      <c r="S9" s="214"/>
    </row>
    <row r="10" spans="1:19" ht="54" customHeight="1">
      <c r="A10" s="327">
        <v>3</v>
      </c>
      <c r="B10" s="328" t="s">
        <v>503</v>
      </c>
      <c r="C10" s="329">
        <f t="shared" si="0"/>
        <v>0</v>
      </c>
      <c r="D10" s="326"/>
      <c r="E10" s="329"/>
      <c r="F10" s="329">
        <f t="shared" si="1"/>
        <v>0</v>
      </c>
      <c r="G10" s="329"/>
      <c r="H10" s="329"/>
      <c r="I10" s="329"/>
      <c r="J10" s="329"/>
      <c r="K10" s="329"/>
      <c r="L10" s="329"/>
      <c r="M10" s="329"/>
      <c r="N10" s="330"/>
      <c r="O10" s="330"/>
      <c r="P10" s="331" t="s">
        <v>644</v>
      </c>
      <c r="Q10" s="329"/>
      <c r="R10" s="329"/>
      <c r="S10" s="214"/>
    </row>
    <row r="11" spans="1:19" ht="42" customHeight="1">
      <c r="A11" s="327">
        <v>4</v>
      </c>
      <c r="B11" s="328" t="s">
        <v>504</v>
      </c>
      <c r="C11" s="329">
        <f t="shared" si="0"/>
        <v>0</v>
      </c>
      <c r="D11" s="326" t="s">
        <v>644</v>
      </c>
      <c r="E11" s="329"/>
      <c r="F11" s="329">
        <f t="shared" si="1"/>
        <v>0</v>
      </c>
      <c r="G11" s="329"/>
      <c r="H11" s="329"/>
      <c r="I11" s="329"/>
      <c r="J11" s="329"/>
      <c r="K11" s="329"/>
      <c r="L11" s="329"/>
      <c r="M11" s="329"/>
      <c r="N11" s="330"/>
      <c r="O11" s="330"/>
      <c r="P11" s="331"/>
      <c r="Q11" s="329"/>
      <c r="R11" s="329"/>
      <c r="S11" s="214"/>
    </row>
    <row r="12" spans="1:19" ht="42.75" customHeight="1">
      <c r="A12" s="327">
        <v>5</v>
      </c>
      <c r="B12" s="328" t="s">
        <v>505</v>
      </c>
      <c r="C12" s="329">
        <f t="shared" si="0"/>
        <v>3</v>
      </c>
      <c r="D12" s="326" t="s">
        <v>644</v>
      </c>
      <c r="E12" s="329">
        <v>1</v>
      </c>
      <c r="F12" s="329">
        <f t="shared" si="1"/>
        <v>2</v>
      </c>
      <c r="G12" s="329">
        <v>40</v>
      </c>
      <c r="H12" s="329"/>
      <c r="I12" s="329">
        <v>1</v>
      </c>
      <c r="J12" s="329">
        <v>1</v>
      </c>
      <c r="K12" s="329"/>
      <c r="L12" s="329"/>
      <c r="M12" s="329"/>
      <c r="N12" s="330">
        <v>40</v>
      </c>
      <c r="O12" s="330">
        <v>7</v>
      </c>
      <c r="P12" s="331" t="s">
        <v>644</v>
      </c>
      <c r="Q12" s="329">
        <v>2</v>
      </c>
      <c r="R12" s="329"/>
      <c r="S12" s="214"/>
    </row>
    <row r="13" spans="1:19" ht="42.75" customHeight="1">
      <c r="A13" s="327">
        <v>6</v>
      </c>
      <c r="B13" s="328" t="s">
        <v>506</v>
      </c>
      <c r="C13" s="329">
        <f t="shared" si="0"/>
        <v>1</v>
      </c>
      <c r="D13" s="326" t="s">
        <v>644</v>
      </c>
      <c r="E13" s="329">
        <v>1</v>
      </c>
      <c r="F13" s="329">
        <f t="shared" si="1"/>
        <v>0</v>
      </c>
      <c r="G13" s="329"/>
      <c r="H13" s="329"/>
      <c r="I13" s="329"/>
      <c r="J13" s="329"/>
      <c r="K13" s="329"/>
      <c r="L13" s="329"/>
      <c r="M13" s="329"/>
      <c r="N13" s="330"/>
      <c r="O13" s="330"/>
      <c r="P13" s="331" t="s">
        <v>644</v>
      </c>
      <c r="Q13" s="329"/>
      <c r="R13" s="329"/>
      <c r="S13" s="214"/>
    </row>
    <row r="14" spans="1:19" ht="42.75" customHeight="1">
      <c r="A14" s="327"/>
      <c r="B14" s="332" t="s">
        <v>539</v>
      </c>
      <c r="C14" s="215"/>
      <c r="D14" s="216" t="s">
        <v>644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7"/>
      <c r="O14" s="217"/>
      <c r="P14" s="218" t="s">
        <v>644</v>
      </c>
      <c r="Q14" s="215"/>
      <c r="R14" s="215"/>
      <c r="S14" s="214"/>
    </row>
    <row r="15" spans="1:19" ht="63.75">
      <c r="A15" s="327">
        <v>7</v>
      </c>
      <c r="B15" s="328" t="s">
        <v>550</v>
      </c>
      <c r="C15" s="329">
        <f>E15+F15</f>
        <v>0</v>
      </c>
      <c r="D15" s="326"/>
      <c r="E15" s="329"/>
      <c r="F15" s="329">
        <f>I15+J15+K15</f>
        <v>0</v>
      </c>
      <c r="G15" s="329"/>
      <c r="H15" s="329"/>
      <c r="I15" s="329"/>
      <c r="J15" s="329"/>
      <c r="K15" s="329"/>
      <c r="L15" s="329"/>
      <c r="M15" s="329"/>
      <c r="N15" s="330"/>
      <c r="O15" s="330"/>
      <c r="P15" s="331"/>
      <c r="Q15" s="329"/>
      <c r="R15" s="329"/>
      <c r="S15" s="214"/>
    </row>
    <row r="16" spans="1:19" ht="42.75" customHeight="1">
      <c r="A16" s="327"/>
      <c r="B16" s="328" t="s">
        <v>551</v>
      </c>
      <c r="C16" s="215"/>
      <c r="D16" s="216"/>
      <c r="E16" s="215"/>
      <c r="F16" s="215"/>
      <c r="G16" s="215"/>
      <c r="H16" s="215"/>
      <c r="I16" s="215"/>
      <c r="J16" s="215"/>
      <c r="K16" s="215"/>
      <c r="L16" s="215"/>
      <c r="M16" s="215"/>
      <c r="N16" s="217"/>
      <c r="O16" s="217"/>
      <c r="P16" s="218"/>
      <c r="Q16" s="215"/>
      <c r="R16" s="215"/>
      <c r="S16" s="214"/>
    </row>
    <row r="17" spans="1:19" ht="118.5" customHeight="1">
      <c r="A17" s="327">
        <v>8</v>
      </c>
      <c r="B17" s="332" t="s">
        <v>378</v>
      </c>
      <c r="C17" s="329">
        <f>E17+F17</f>
        <v>0</v>
      </c>
      <c r="D17" s="326" t="s">
        <v>644</v>
      </c>
      <c r="E17" s="329"/>
      <c r="F17" s="329">
        <f>I17+J17+K17</f>
        <v>0</v>
      </c>
      <c r="G17" s="329"/>
      <c r="H17" s="329"/>
      <c r="I17" s="329"/>
      <c r="J17" s="329"/>
      <c r="K17" s="329"/>
      <c r="L17" s="329"/>
      <c r="M17" s="329"/>
      <c r="N17" s="330"/>
      <c r="O17" s="330"/>
      <c r="P17" s="331" t="s">
        <v>644</v>
      </c>
      <c r="Q17" s="329"/>
      <c r="R17" s="329"/>
      <c r="S17" s="214"/>
    </row>
    <row r="18" spans="1:19" ht="38.25">
      <c r="A18" s="327"/>
      <c r="B18" s="328" t="s">
        <v>551</v>
      </c>
      <c r="C18" s="215"/>
      <c r="D18" s="216"/>
      <c r="E18" s="215"/>
      <c r="F18" s="215"/>
      <c r="G18" s="215"/>
      <c r="H18" s="215"/>
      <c r="I18" s="215"/>
      <c r="J18" s="215"/>
      <c r="K18" s="215"/>
      <c r="L18" s="215"/>
      <c r="M18" s="215"/>
      <c r="N18" s="217"/>
      <c r="O18" s="217"/>
      <c r="P18" s="218" t="s">
        <v>644</v>
      </c>
      <c r="Q18" s="215"/>
      <c r="R18" s="215"/>
      <c r="S18" s="214"/>
    </row>
    <row r="19" spans="1:19" ht="32.25" customHeight="1">
      <c r="A19" s="327">
        <v>9</v>
      </c>
      <c r="B19" s="328" t="s">
        <v>507</v>
      </c>
      <c r="C19" s="329">
        <f>E19+F19</f>
        <v>45</v>
      </c>
      <c r="D19" s="326" t="s">
        <v>644</v>
      </c>
      <c r="E19" s="329">
        <v>6</v>
      </c>
      <c r="F19" s="329">
        <f>I19+J19+K19</f>
        <v>39</v>
      </c>
      <c r="G19" s="329">
        <v>829</v>
      </c>
      <c r="H19" s="329">
        <v>2</v>
      </c>
      <c r="I19" s="329">
        <v>16</v>
      </c>
      <c r="J19" s="329">
        <v>23</v>
      </c>
      <c r="K19" s="329"/>
      <c r="L19" s="329">
        <v>2</v>
      </c>
      <c r="M19" s="329">
        <v>1</v>
      </c>
      <c r="N19" s="330">
        <v>729</v>
      </c>
      <c r="O19" s="330">
        <v>186</v>
      </c>
      <c r="P19" s="329">
        <v>5</v>
      </c>
      <c r="Q19" s="329">
        <v>25</v>
      </c>
      <c r="R19" s="329">
        <v>8</v>
      </c>
      <c r="S19" s="214"/>
    </row>
    <row r="20" spans="1:19" ht="52.5" customHeight="1">
      <c r="A20" s="327">
        <v>10</v>
      </c>
      <c r="B20" s="328" t="s">
        <v>508</v>
      </c>
      <c r="C20" s="329">
        <f>IF(C21+C22=E20+F20,(E20+F20),"ОШ!")</f>
        <v>7</v>
      </c>
      <c r="D20" s="331">
        <f>D21+D22</f>
        <v>0</v>
      </c>
      <c r="E20" s="346">
        <f>E21+E22</f>
        <v>0</v>
      </c>
      <c r="F20" s="329">
        <f>IF((F21+F22)=SUM(I20:K20),SUM(I20:K20),"`ОШ!`")</f>
        <v>7</v>
      </c>
      <c r="G20" s="329">
        <f>G21+G22</f>
        <v>100</v>
      </c>
      <c r="H20" s="346">
        <f aca="true" t="shared" si="2" ref="H20:Q20">H21+H22</f>
        <v>0</v>
      </c>
      <c r="I20" s="346">
        <f t="shared" si="2"/>
        <v>4</v>
      </c>
      <c r="J20" s="346">
        <f t="shared" si="2"/>
        <v>3</v>
      </c>
      <c r="K20" s="346">
        <f t="shared" si="2"/>
        <v>0</v>
      </c>
      <c r="L20" s="347">
        <f t="shared" si="2"/>
        <v>0</v>
      </c>
      <c r="M20" s="330">
        <f t="shared" si="2"/>
        <v>0</v>
      </c>
      <c r="N20" s="330">
        <f t="shared" si="2"/>
        <v>50</v>
      </c>
      <c r="O20" s="330">
        <f t="shared" si="2"/>
        <v>60</v>
      </c>
      <c r="P20" s="331" t="s">
        <v>644</v>
      </c>
      <c r="Q20" s="347">
        <f t="shared" si="2"/>
        <v>7</v>
      </c>
      <c r="R20" s="331" t="s">
        <v>644</v>
      </c>
      <c r="S20" s="214"/>
    </row>
    <row r="21" spans="1:19" ht="20.25" customHeight="1">
      <c r="A21" s="334"/>
      <c r="B21" s="335" t="s">
        <v>736</v>
      </c>
      <c r="C21" s="215">
        <v>7</v>
      </c>
      <c r="D21" s="218"/>
      <c r="E21" s="219"/>
      <c r="F21" s="215">
        <v>7</v>
      </c>
      <c r="G21" s="215">
        <v>100</v>
      </c>
      <c r="H21" s="219"/>
      <c r="I21" s="219">
        <v>4</v>
      </c>
      <c r="J21" s="219">
        <v>3</v>
      </c>
      <c r="K21" s="219"/>
      <c r="L21" s="220"/>
      <c r="M21" s="217"/>
      <c r="N21" s="217">
        <v>50</v>
      </c>
      <c r="O21" s="217">
        <v>60</v>
      </c>
      <c r="P21" s="218" t="s">
        <v>644</v>
      </c>
      <c r="Q21" s="220">
        <v>7</v>
      </c>
      <c r="R21" s="218" t="s">
        <v>644</v>
      </c>
      <c r="S21" s="214"/>
    </row>
    <row r="22" spans="1:19" ht="18.75" customHeight="1">
      <c r="A22" s="334"/>
      <c r="B22" s="335" t="s">
        <v>737</v>
      </c>
      <c r="C22" s="215"/>
      <c r="D22" s="218"/>
      <c r="E22" s="219"/>
      <c r="F22" s="215"/>
      <c r="G22" s="215"/>
      <c r="H22" s="219"/>
      <c r="I22" s="219"/>
      <c r="J22" s="219"/>
      <c r="K22" s="219"/>
      <c r="L22" s="220"/>
      <c r="M22" s="217"/>
      <c r="N22" s="217"/>
      <c r="O22" s="217"/>
      <c r="P22" s="218" t="s">
        <v>644</v>
      </c>
      <c r="Q22" s="220"/>
      <c r="R22" s="218" t="s">
        <v>644</v>
      </c>
      <c r="S22" s="214"/>
    </row>
    <row r="23" spans="1:19" ht="25.5">
      <c r="A23" s="334"/>
      <c r="B23" s="335" t="s">
        <v>284</v>
      </c>
      <c r="C23" s="215"/>
      <c r="D23" s="218"/>
      <c r="E23" s="219"/>
      <c r="F23" s="215"/>
      <c r="G23" s="215"/>
      <c r="H23" s="219"/>
      <c r="I23" s="219"/>
      <c r="J23" s="219"/>
      <c r="K23" s="219"/>
      <c r="L23" s="220"/>
      <c r="M23" s="217"/>
      <c r="N23" s="217"/>
      <c r="O23" s="217"/>
      <c r="P23" s="218"/>
      <c r="Q23" s="220"/>
      <c r="R23" s="218"/>
      <c r="S23" s="214"/>
    </row>
    <row r="24" spans="1:19" ht="18.75" customHeight="1">
      <c r="A24" s="334"/>
      <c r="B24" s="335" t="s">
        <v>590</v>
      </c>
      <c r="C24" s="215">
        <v>7</v>
      </c>
      <c r="D24" s="218" t="s">
        <v>143</v>
      </c>
      <c r="E24" s="219"/>
      <c r="F24" s="215">
        <v>7</v>
      </c>
      <c r="G24" s="215">
        <v>100</v>
      </c>
      <c r="H24" s="219"/>
      <c r="I24" s="219">
        <v>4</v>
      </c>
      <c r="J24" s="219">
        <v>3</v>
      </c>
      <c r="K24" s="219"/>
      <c r="L24" s="220"/>
      <c r="M24" s="217"/>
      <c r="N24" s="217">
        <v>100</v>
      </c>
      <c r="O24" s="217">
        <v>60</v>
      </c>
      <c r="P24" s="218" t="s">
        <v>143</v>
      </c>
      <c r="Q24" s="220">
        <v>7</v>
      </c>
      <c r="R24" s="218" t="s">
        <v>143</v>
      </c>
      <c r="S24" s="214"/>
    </row>
    <row r="25" spans="1:19" ht="18.75" customHeight="1">
      <c r="A25" s="334"/>
      <c r="B25" s="335" t="s">
        <v>591</v>
      </c>
      <c r="C25" s="215"/>
      <c r="D25" s="218"/>
      <c r="E25" s="219"/>
      <c r="F25" s="215"/>
      <c r="G25" s="215"/>
      <c r="H25" s="219"/>
      <c r="I25" s="219"/>
      <c r="J25" s="219"/>
      <c r="K25" s="219"/>
      <c r="L25" s="220"/>
      <c r="M25" s="217"/>
      <c r="N25" s="217"/>
      <c r="O25" s="217"/>
      <c r="P25" s="218" t="s">
        <v>143</v>
      </c>
      <c r="Q25" s="220"/>
      <c r="R25" s="218" t="s">
        <v>143</v>
      </c>
      <c r="S25" s="214"/>
    </row>
    <row r="26" spans="1:19" ht="42" customHeight="1">
      <c r="A26" s="327">
        <v>11</v>
      </c>
      <c r="B26" s="328" t="s">
        <v>509</v>
      </c>
      <c r="C26" s="349">
        <f>IF((C27+C29)=SUM(E26:F26),SUM(E26:F26),"`ОШ!`")</f>
        <v>16</v>
      </c>
      <c r="D26" s="344">
        <f>D27+D29</f>
        <v>0</v>
      </c>
      <c r="E26" s="344">
        <f>E27+E29</f>
        <v>0</v>
      </c>
      <c r="F26" s="349">
        <f>IF((F27+F29)=SUM(I26:K26),SUM(I26:K26),"`ОШ!`")</f>
        <v>16</v>
      </c>
      <c r="G26" s="344">
        <f aca="true" t="shared" si="3" ref="G26:O26">G27+G29</f>
        <v>2794</v>
      </c>
      <c r="H26" s="344">
        <f t="shared" si="3"/>
        <v>0</v>
      </c>
      <c r="I26" s="344">
        <f t="shared" si="3"/>
        <v>3</v>
      </c>
      <c r="J26" s="344">
        <f t="shared" si="3"/>
        <v>10</v>
      </c>
      <c r="K26" s="344">
        <f t="shared" si="3"/>
        <v>3</v>
      </c>
      <c r="L26" s="344">
        <f t="shared" si="3"/>
        <v>2</v>
      </c>
      <c r="M26" s="344">
        <f t="shared" si="3"/>
        <v>1</v>
      </c>
      <c r="N26" s="344">
        <f t="shared" si="3"/>
        <v>2693.7</v>
      </c>
      <c r="O26" s="344">
        <f t="shared" si="3"/>
        <v>685</v>
      </c>
      <c r="P26" s="331" t="s">
        <v>644</v>
      </c>
      <c r="Q26" s="344">
        <f>Q27+Q29</f>
        <v>3</v>
      </c>
      <c r="R26" s="344">
        <f>R27+R29</f>
        <v>12</v>
      </c>
      <c r="S26" s="214"/>
    </row>
    <row r="27" spans="1:19" ht="16.5" customHeight="1">
      <c r="A27" s="334"/>
      <c r="B27" s="335" t="s">
        <v>736</v>
      </c>
      <c r="C27" s="219">
        <v>16</v>
      </c>
      <c r="D27" s="218"/>
      <c r="E27" s="219"/>
      <c r="F27" s="219">
        <v>16</v>
      </c>
      <c r="G27" s="215">
        <v>2794</v>
      </c>
      <c r="H27" s="219"/>
      <c r="I27" s="219">
        <v>3</v>
      </c>
      <c r="J27" s="219">
        <v>10</v>
      </c>
      <c r="K27" s="219">
        <v>3</v>
      </c>
      <c r="L27" s="220">
        <v>2</v>
      </c>
      <c r="M27" s="217">
        <v>1</v>
      </c>
      <c r="N27" s="217">
        <v>2693.7</v>
      </c>
      <c r="O27" s="217">
        <v>685</v>
      </c>
      <c r="P27" s="218" t="s">
        <v>644</v>
      </c>
      <c r="Q27" s="220">
        <v>3</v>
      </c>
      <c r="R27" s="220">
        <v>12</v>
      </c>
      <c r="S27" s="214"/>
    </row>
    <row r="28" spans="1:19" ht="42.75" customHeight="1">
      <c r="A28" s="333"/>
      <c r="B28" s="332" t="s">
        <v>539</v>
      </c>
      <c r="C28" s="219">
        <v>10</v>
      </c>
      <c r="D28" s="218"/>
      <c r="E28" s="219"/>
      <c r="F28" s="219">
        <v>10</v>
      </c>
      <c r="G28" s="215">
        <v>1208.7</v>
      </c>
      <c r="H28" s="219"/>
      <c r="I28" s="219">
        <v>1</v>
      </c>
      <c r="J28" s="219">
        <v>7</v>
      </c>
      <c r="K28" s="219">
        <v>2</v>
      </c>
      <c r="L28" s="220">
        <v>1</v>
      </c>
      <c r="M28" s="217"/>
      <c r="N28" s="217">
        <v>1208.7</v>
      </c>
      <c r="O28" s="217">
        <v>20</v>
      </c>
      <c r="P28" s="218" t="s">
        <v>644</v>
      </c>
      <c r="Q28" s="220">
        <v>1</v>
      </c>
      <c r="R28" s="220">
        <v>8</v>
      </c>
      <c r="S28" s="214"/>
    </row>
    <row r="29" spans="1:19" ht="18" customHeight="1">
      <c r="A29" s="334"/>
      <c r="B29" s="335" t="s">
        <v>737</v>
      </c>
      <c r="C29" s="219"/>
      <c r="D29" s="218"/>
      <c r="E29" s="219"/>
      <c r="F29" s="219"/>
      <c r="G29" s="215"/>
      <c r="H29" s="219"/>
      <c r="I29" s="219"/>
      <c r="J29" s="219"/>
      <c r="K29" s="219"/>
      <c r="L29" s="220"/>
      <c r="M29" s="217"/>
      <c r="N29" s="217"/>
      <c r="O29" s="217"/>
      <c r="P29" s="218" t="s">
        <v>644</v>
      </c>
      <c r="Q29" s="220"/>
      <c r="R29" s="220"/>
      <c r="S29" s="214"/>
    </row>
    <row r="30" spans="1:19" ht="39.75" customHeight="1">
      <c r="A30" s="334"/>
      <c r="B30" s="332" t="s">
        <v>539</v>
      </c>
      <c r="C30" s="219"/>
      <c r="D30" s="218"/>
      <c r="E30" s="219"/>
      <c r="F30" s="219"/>
      <c r="G30" s="215"/>
      <c r="H30" s="219"/>
      <c r="I30" s="219"/>
      <c r="J30" s="219"/>
      <c r="K30" s="219"/>
      <c r="L30" s="220"/>
      <c r="M30" s="217"/>
      <c r="N30" s="217"/>
      <c r="O30" s="217"/>
      <c r="P30" s="218" t="s">
        <v>644</v>
      </c>
      <c r="Q30" s="220"/>
      <c r="R30" s="220"/>
      <c r="S30" s="214"/>
    </row>
    <row r="31" spans="1:19" ht="94.5" customHeight="1">
      <c r="A31" s="327">
        <v>12</v>
      </c>
      <c r="B31" s="328" t="s">
        <v>380</v>
      </c>
      <c r="C31" s="349">
        <f>IF((C32+C33)=SUM(E31:F31),SUM(E31:F31),"`ОШ!`")</f>
        <v>0</v>
      </c>
      <c r="D31" s="344">
        <f>D32+D33</f>
        <v>0</v>
      </c>
      <c r="E31" s="344">
        <f>E32+E33</f>
        <v>0</v>
      </c>
      <c r="F31" s="349">
        <f>IF((F32+F33)=SUM(I31:K31),SUM(I31:K31),"`ОШ!`")</f>
        <v>0</v>
      </c>
      <c r="G31" s="344">
        <f aca="true" t="shared" si="4" ref="G31:O31">G32+G33</f>
        <v>0</v>
      </c>
      <c r="H31" s="344">
        <f t="shared" si="4"/>
        <v>0</v>
      </c>
      <c r="I31" s="344">
        <f t="shared" si="4"/>
        <v>0</v>
      </c>
      <c r="J31" s="344">
        <f t="shared" si="4"/>
        <v>0</v>
      </c>
      <c r="K31" s="344">
        <f t="shared" si="4"/>
        <v>0</v>
      </c>
      <c r="L31" s="344">
        <f t="shared" si="4"/>
        <v>0</v>
      </c>
      <c r="M31" s="344">
        <f t="shared" si="4"/>
        <v>0</v>
      </c>
      <c r="N31" s="344">
        <f t="shared" si="4"/>
        <v>0</v>
      </c>
      <c r="O31" s="344">
        <f t="shared" si="4"/>
        <v>0</v>
      </c>
      <c r="P31" s="331" t="s">
        <v>644</v>
      </c>
      <c r="Q31" s="344">
        <f>Q32+Q33</f>
        <v>0</v>
      </c>
      <c r="R31" s="344">
        <f>R32+R33</f>
        <v>0</v>
      </c>
      <c r="S31" s="214"/>
    </row>
    <row r="32" spans="1:19" ht="18" customHeight="1">
      <c r="A32" s="334"/>
      <c r="B32" s="335" t="s">
        <v>736</v>
      </c>
      <c r="C32" s="219"/>
      <c r="D32" s="218"/>
      <c r="E32" s="219"/>
      <c r="F32" s="219"/>
      <c r="G32" s="215"/>
      <c r="H32" s="219"/>
      <c r="I32" s="219"/>
      <c r="J32" s="219"/>
      <c r="K32" s="219"/>
      <c r="L32" s="220"/>
      <c r="M32" s="217"/>
      <c r="N32" s="217"/>
      <c r="O32" s="217"/>
      <c r="P32" s="218" t="s">
        <v>644</v>
      </c>
      <c r="Q32" s="220"/>
      <c r="R32" s="220"/>
      <c r="S32" s="214"/>
    </row>
    <row r="33" spans="1:19" ht="18" customHeight="1">
      <c r="A33" s="334"/>
      <c r="B33" s="335" t="s">
        <v>737</v>
      </c>
      <c r="C33" s="219"/>
      <c r="D33" s="218"/>
      <c r="E33" s="219"/>
      <c r="F33" s="219"/>
      <c r="G33" s="215"/>
      <c r="H33" s="219"/>
      <c r="I33" s="219"/>
      <c r="J33" s="219"/>
      <c r="K33" s="219"/>
      <c r="L33" s="220"/>
      <c r="M33" s="217"/>
      <c r="N33" s="217"/>
      <c r="O33" s="217"/>
      <c r="P33" s="218" t="s">
        <v>644</v>
      </c>
      <c r="Q33" s="220"/>
      <c r="R33" s="220"/>
      <c r="S33" s="214"/>
    </row>
    <row r="34" spans="1:19" ht="66.75" customHeight="1">
      <c r="A34" s="327">
        <v>13</v>
      </c>
      <c r="B34" s="328" t="s">
        <v>379</v>
      </c>
      <c r="C34" s="346">
        <f>E34+F34</f>
        <v>0</v>
      </c>
      <c r="D34" s="331"/>
      <c r="E34" s="346"/>
      <c r="F34" s="346">
        <f>I34+J34+K34</f>
        <v>0</v>
      </c>
      <c r="G34" s="329"/>
      <c r="H34" s="346"/>
      <c r="I34" s="346"/>
      <c r="J34" s="346"/>
      <c r="K34" s="346"/>
      <c r="L34" s="347"/>
      <c r="M34" s="330"/>
      <c r="N34" s="330"/>
      <c r="O34" s="330"/>
      <c r="P34" s="331" t="s">
        <v>644</v>
      </c>
      <c r="Q34" s="347"/>
      <c r="R34" s="347"/>
      <c r="S34" s="214"/>
    </row>
    <row r="35" spans="1:19" ht="102">
      <c r="A35" s="327">
        <v>14</v>
      </c>
      <c r="B35" s="328" t="s">
        <v>540</v>
      </c>
      <c r="C35" s="349">
        <f>IF(AND((C36+C38)=SUM(E35:F35),(C36+C38)=(C41+C43+C44)),SUM(E35:F35),"`ОШ!`")</f>
        <v>7</v>
      </c>
      <c r="D35" s="344">
        <f>D36+D38</f>
        <v>0</v>
      </c>
      <c r="E35" s="344">
        <f>E36+E38</f>
        <v>0</v>
      </c>
      <c r="F35" s="349">
        <f>IF(AND((F36+F38)=SUM(I35:K35),(F36+F38)=(F41+F43+F44)),SUM(I35:K35),"`ОШ!`")</f>
        <v>7</v>
      </c>
      <c r="G35" s="344">
        <f aca="true" t="shared" si="5" ref="G35:O35">G36+G38</f>
        <v>1177</v>
      </c>
      <c r="H35" s="344">
        <f t="shared" si="5"/>
        <v>1</v>
      </c>
      <c r="I35" s="344">
        <f t="shared" si="5"/>
        <v>2</v>
      </c>
      <c r="J35" s="344">
        <f t="shared" si="5"/>
        <v>5</v>
      </c>
      <c r="K35" s="344">
        <f t="shared" si="5"/>
        <v>0</v>
      </c>
      <c r="L35" s="344">
        <f t="shared" si="5"/>
        <v>0</v>
      </c>
      <c r="M35" s="344">
        <f t="shared" si="5"/>
        <v>0</v>
      </c>
      <c r="N35" s="344">
        <f t="shared" si="5"/>
        <v>1177</v>
      </c>
      <c r="O35" s="344">
        <f t="shared" si="5"/>
        <v>6197</v>
      </c>
      <c r="P35" s="331" t="s">
        <v>644</v>
      </c>
      <c r="Q35" s="344">
        <f>Q36+Q38</f>
        <v>0</v>
      </c>
      <c r="R35" s="344">
        <f>R36+R38</f>
        <v>7</v>
      </c>
      <c r="S35" s="214"/>
    </row>
    <row r="36" spans="1:19" ht="20.25" customHeight="1">
      <c r="A36" s="334"/>
      <c r="B36" s="335" t="s">
        <v>736</v>
      </c>
      <c r="C36" s="219">
        <v>7</v>
      </c>
      <c r="D36" s="218"/>
      <c r="E36" s="219"/>
      <c r="F36" s="219">
        <v>7</v>
      </c>
      <c r="G36" s="215">
        <v>1177</v>
      </c>
      <c r="H36" s="219">
        <v>1</v>
      </c>
      <c r="I36" s="219">
        <v>2</v>
      </c>
      <c r="J36" s="219">
        <v>5</v>
      </c>
      <c r="K36" s="219"/>
      <c r="L36" s="220"/>
      <c r="M36" s="217"/>
      <c r="N36" s="217">
        <v>1177</v>
      </c>
      <c r="O36" s="217">
        <v>6197</v>
      </c>
      <c r="P36" s="218" t="s">
        <v>644</v>
      </c>
      <c r="Q36" s="220"/>
      <c r="R36" s="220">
        <v>7</v>
      </c>
      <c r="S36" s="214"/>
    </row>
    <row r="37" spans="1:19" ht="41.25" customHeight="1">
      <c r="A37" s="333"/>
      <c r="B37" s="332" t="s">
        <v>539</v>
      </c>
      <c r="C37" s="219"/>
      <c r="D37" s="218"/>
      <c r="E37" s="219"/>
      <c r="F37" s="219"/>
      <c r="G37" s="215"/>
      <c r="H37" s="219"/>
      <c r="I37" s="219"/>
      <c r="J37" s="219"/>
      <c r="K37" s="219"/>
      <c r="L37" s="220"/>
      <c r="M37" s="217"/>
      <c r="N37" s="217"/>
      <c r="O37" s="217"/>
      <c r="P37" s="218" t="s">
        <v>644</v>
      </c>
      <c r="Q37" s="220"/>
      <c r="R37" s="220"/>
      <c r="S37" s="214"/>
    </row>
    <row r="38" spans="1:19" ht="19.5" customHeight="1">
      <c r="A38" s="334"/>
      <c r="B38" s="335" t="s">
        <v>737</v>
      </c>
      <c r="C38" s="219"/>
      <c r="D38" s="218"/>
      <c r="E38" s="219"/>
      <c r="F38" s="219"/>
      <c r="G38" s="215"/>
      <c r="H38" s="219"/>
      <c r="I38" s="219"/>
      <c r="J38" s="219"/>
      <c r="K38" s="219"/>
      <c r="L38" s="220"/>
      <c r="M38" s="217"/>
      <c r="N38" s="217"/>
      <c r="O38" s="217"/>
      <c r="P38" s="218" t="s">
        <v>644</v>
      </c>
      <c r="Q38" s="220"/>
      <c r="R38" s="220"/>
      <c r="S38" s="214"/>
    </row>
    <row r="39" spans="1:19" ht="37.5" customHeight="1">
      <c r="A39" s="334"/>
      <c r="B39" s="332" t="s">
        <v>539</v>
      </c>
      <c r="C39" s="219"/>
      <c r="D39" s="218"/>
      <c r="E39" s="219"/>
      <c r="F39" s="219"/>
      <c r="G39" s="215"/>
      <c r="H39" s="219"/>
      <c r="I39" s="219"/>
      <c r="J39" s="219"/>
      <c r="K39" s="219"/>
      <c r="L39" s="220"/>
      <c r="M39" s="217"/>
      <c r="N39" s="217"/>
      <c r="O39" s="217"/>
      <c r="P39" s="218" t="s">
        <v>644</v>
      </c>
      <c r="Q39" s="220"/>
      <c r="R39" s="220"/>
      <c r="S39" s="214"/>
    </row>
    <row r="40" spans="1:19" ht="27" customHeight="1">
      <c r="A40" s="334"/>
      <c r="B40" s="332" t="s">
        <v>510</v>
      </c>
      <c r="C40" s="219"/>
      <c r="D40" s="218"/>
      <c r="E40" s="219"/>
      <c r="F40" s="219"/>
      <c r="G40" s="215"/>
      <c r="H40" s="219"/>
      <c r="I40" s="219"/>
      <c r="J40" s="219"/>
      <c r="K40" s="219"/>
      <c r="L40" s="220"/>
      <c r="M40" s="217"/>
      <c r="N40" s="217"/>
      <c r="O40" s="217"/>
      <c r="P40" s="218" t="s">
        <v>644</v>
      </c>
      <c r="Q40" s="220"/>
      <c r="R40" s="220"/>
      <c r="S40" s="214"/>
    </row>
    <row r="41" spans="1:19" ht="15.75" customHeight="1">
      <c r="A41" s="334"/>
      <c r="B41" s="332" t="s">
        <v>511</v>
      </c>
      <c r="C41" s="219">
        <v>7</v>
      </c>
      <c r="D41" s="218"/>
      <c r="E41" s="219"/>
      <c r="F41" s="219">
        <v>7</v>
      </c>
      <c r="G41" s="215">
        <v>1177</v>
      </c>
      <c r="H41" s="219">
        <v>1</v>
      </c>
      <c r="I41" s="219">
        <v>2</v>
      </c>
      <c r="J41" s="219">
        <v>5</v>
      </c>
      <c r="K41" s="219"/>
      <c r="L41" s="220"/>
      <c r="M41" s="217"/>
      <c r="N41" s="217">
        <v>1177</v>
      </c>
      <c r="O41" s="217">
        <v>6197</v>
      </c>
      <c r="P41" s="218" t="s">
        <v>644</v>
      </c>
      <c r="Q41" s="220"/>
      <c r="R41" s="220">
        <v>7</v>
      </c>
      <c r="S41" s="214"/>
    </row>
    <row r="42" spans="1:19" ht="15.75" customHeight="1">
      <c r="A42" s="334"/>
      <c r="B42" s="332" t="s">
        <v>381</v>
      </c>
      <c r="C42" s="219"/>
      <c r="D42" s="218"/>
      <c r="E42" s="219"/>
      <c r="F42" s="219"/>
      <c r="G42" s="215"/>
      <c r="H42" s="219"/>
      <c r="I42" s="219"/>
      <c r="J42" s="219"/>
      <c r="K42" s="219"/>
      <c r="L42" s="220"/>
      <c r="M42" s="217"/>
      <c r="N42" s="217"/>
      <c r="O42" s="217"/>
      <c r="P42" s="218" t="s">
        <v>644</v>
      </c>
      <c r="Q42" s="220"/>
      <c r="R42" s="220"/>
      <c r="S42" s="214"/>
    </row>
    <row r="43" spans="1:19" ht="15.75" customHeight="1">
      <c r="A43" s="334"/>
      <c r="B43" s="332" t="s">
        <v>512</v>
      </c>
      <c r="C43" s="219"/>
      <c r="D43" s="218"/>
      <c r="E43" s="219"/>
      <c r="F43" s="219"/>
      <c r="G43" s="215"/>
      <c r="H43" s="219"/>
      <c r="I43" s="219"/>
      <c r="J43" s="219"/>
      <c r="K43" s="219"/>
      <c r="L43" s="220"/>
      <c r="M43" s="217"/>
      <c r="N43" s="217"/>
      <c r="O43" s="217"/>
      <c r="P43" s="218" t="s">
        <v>644</v>
      </c>
      <c r="Q43" s="220"/>
      <c r="R43" s="220"/>
      <c r="S43" s="214"/>
    </row>
    <row r="44" spans="1:19" ht="15.75" customHeight="1">
      <c r="A44" s="334"/>
      <c r="B44" s="332" t="s">
        <v>513</v>
      </c>
      <c r="C44" s="219"/>
      <c r="D44" s="218"/>
      <c r="E44" s="219"/>
      <c r="F44" s="219"/>
      <c r="G44" s="215"/>
      <c r="H44" s="219"/>
      <c r="I44" s="219"/>
      <c r="J44" s="219"/>
      <c r="K44" s="219"/>
      <c r="L44" s="220"/>
      <c r="M44" s="217"/>
      <c r="N44" s="217"/>
      <c r="O44" s="217"/>
      <c r="P44" s="218" t="s">
        <v>644</v>
      </c>
      <c r="Q44" s="220"/>
      <c r="R44" s="220"/>
      <c r="S44" s="214"/>
    </row>
    <row r="45" spans="1:19" ht="38.25">
      <c r="A45" s="327">
        <v>15</v>
      </c>
      <c r="B45" s="328" t="s">
        <v>514</v>
      </c>
      <c r="C45" s="349">
        <f>IF((C46+C48)=SUM(E45:F45),SUM(E45:F45),"`ОШ!`")</f>
        <v>1</v>
      </c>
      <c r="D45" s="329">
        <f>D46+D48</f>
        <v>0</v>
      </c>
      <c r="E45" s="329">
        <f>E46+E48</f>
        <v>0</v>
      </c>
      <c r="F45" s="349">
        <f>IF((F46+F48)=SUM(I45:K45),SUM(I45:K45),"`ОШ!`")</f>
        <v>1</v>
      </c>
      <c r="G45" s="329">
        <f aca="true" t="shared" si="6" ref="G45:O45">G46+G48</f>
        <v>100</v>
      </c>
      <c r="H45" s="329">
        <f t="shared" si="6"/>
        <v>1</v>
      </c>
      <c r="I45" s="329">
        <f t="shared" si="6"/>
        <v>0</v>
      </c>
      <c r="J45" s="329">
        <f t="shared" si="6"/>
        <v>1</v>
      </c>
      <c r="K45" s="329">
        <f t="shared" si="6"/>
        <v>0</v>
      </c>
      <c r="L45" s="329">
        <f t="shared" si="6"/>
        <v>0</v>
      </c>
      <c r="M45" s="329">
        <f t="shared" si="6"/>
        <v>0</v>
      </c>
      <c r="N45" s="329">
        <f t="shared" si="6"/>
        <v>100</v>
      </c>
      <c r="O45" s="329">
        <f t="shared" si="6"/>
        <v>12</v>
      </c>
      <c r="P45" s="331" t="s">
        <v>644</v>
      </c>
      <c r="Q45" s="329">
        <f>Q46+Q48</f>
        <v>0</v>
      </c>
      <c r="R45" s="329">
        <f>R46+R48</f>
        <v>1</v>
      </c>
      <c r="S45" s="214"/>
    </row>
    <row r="46" spans="1:19" ht="12.75">
      <c r="A46" s="334"/>
      <c r="B46" s="335" t="s">
        <v>736</v>
      </c>
      <c r="C46" s="215">
        <v>1</v>
      </c>
      <c r="D46" s="218"/>
      <c r="E46" s="219"/>
      <c r="F46" s="219">
        <v>1</v>
      </c>
      <c r="G46" s="215">
        <v>100</v>
      </c>
      <c r="H46" s="219">
        <v>1</v>
      </c>
      <c r="I46" s="219"/>
      <c r="J46" s="219">
        <v>1</v>
      </c>
      <c r="K46" s="219"/>
      <c r="L46" s="220"/>
      <c r="M46" s="217"/>
      <c r="N46" s="217">
        <v>100</v>
      </c>
      <c r="O46" s="217">
        <v>12</v>
      </c>
      <c r="P46" s="218" t="s">
        <v>644</v>
      </c>
      <c r="Q46" s="220"/>
      <c r="R46" s="220">
        <v>1</v>
      </c>
      <c r="S46" s="214"/>
    </row>
    <row r="47" spans="1:19" ht="39.75" customHeight="1">
      <c r="A47" s="333"/>
      <c r="B47" s="332" t="s">
        <v>539</v>
      </c>
      <c r="C47" s="215"/>
      <c r="D47" s="218"/>
      <c r="E47" s="219"/>
      <c r="F47" s="219"/>
      <c r="G47" s="215"/>
      <c r="H47" s="219"/>
      <c r="I47" s="219"/>
      <c r="J47" s="219"/>
      <c r="K47" s="219"/>
      <c r="L47" s="220"/>
      <c r="M47" s="217"/>
      <c r="N47" s="217"/>
      <c r="O47" s="217"/>
      <c r="P47" s="218" t="s">
        <v>644</v>
      </c>
      <c r="Q47" s="220"/>
      <c r="R47" s="220"/>
      <c r="S47" s="214"/>
    </row>
    <row r="48" spans="1:19" ht="12.75">
      <c r="A48" s="334"/>
      <c r="B48" s="335" t="s">
        <v>737</v>
      </c>
      <c r="C48" s="215"/>
      <c r="D48" s="218"/>
      <c r="E48" s="219"/>
      <c r="F48" s="219"/>
      <c r="G48" s="215"/>
      <c r="H48" s="219"/>
      <c r="I48" s="219"/>
      <c r="J48" s="219"/>
      <c r="K48" s="219"/>
      <c r="L48" s="220"/>
      <c r="M48" s="217"/>
      <c r="N48" s="217"/>
      <c r="O48" s="217"/>
      <c r="P48" s="218" t="s">
        <v>644</v>
      </c>
      <c r="Q48" s="220"/>
      <c r="R48" s="220"/>
      <c r="S48" s="214"/>
    </row>
    <row r="49" spans="1:19" ht="48" customHeight="1">
      <c r="A49" s="327">
        <v>16</v>
      </c>
      <c r="B49" s="328" t="s">
        <v>515</v>
      </c>
      <c r="C49" s="344">
        <f>E49+F49</f>
        <v>2</v>
      </c>
      <c r="D49" s="331" t="s">
        <v>644</v>
      </c>
      <c r="E49" s="346"/>
      <c r="F49" s="346">
        <f>I49+J49+K49</f>
        <v>2</v>
      </c>
      <c r="G49" s="329">
        <v>4</v>
      </c>
      <c r="H49" s="346">
        <v>2</v>
      </c>
      <c r="I49" s="346"/>
      <c r="J49" s="346">
        <v>2</v>
      </c>
      <c r="K49" s="346"/>
      <c r="L49" s="347"/>
      <c r="M49" s="330"/>
      <c r="N49" s="330">
        <v>4</v>
      </c>
      <c r="O49" s="330"/>
      <c r="P49" s="331">
        <v>2</v>
      </c>
      <c r="Q49" s="347"/>
      <c r="R49" s="347"/>
      <c r="S49" s="214"/>
    </row>
    <row r="50" spans="1:19" ht="63.75">
      <c r="A50" s="327">
        <v>17</v>
      </c>
      <c r="B50" s="328" t="s">
        <v>285</v>
      </c>
      <c r="C50" s="344">
        <f>E50+F50</f>
        <v>0</v>
      </c>
      <c r="D50" s="331" t="s">
        <v>644</v>
      </c>
      <c r="E50" s="346"/>
      <c r="F50" s="346">
        <f>I50+J50+K50</f>
        <v>0</v>
      </c>
      <c r="G50" s="329"/>
      <c r="H50" s="346"/>
      <c r="I50" s="346"/>
      <c r="J50" s="346"/>
      <c r="K50" s="346"/>
      <c r="L50" s="347"/>
      <c r="M50" s="330"/>
      <c r="N50" s="330"/>
      <c r="O50" s="330"/>
      <c r="P50" s="331" t="s">
        <v>644</v>
      </c>
      <c r="Q50" s="347"/>
      <c r="R50" s="347"/>
      <c r="S50" s="214"/>
    </row>
    <row r="51" spans="1:19" ht="71.25" customHeight="1">
      <c r="A51" s="327">
        <v>18</v>
      </c>
      <c r="B51" s="328" t="s">
        <v>286</v>
      </c>
      <c r="C51" s="344">
        <f>E51+F51</f>
        <v>0</v>
      </c>
      <c r="D51" s="331" t="s">
        <v>644</v>
      </c>
      <c r="E51" s="346"/>
      <c r="F51" s="346">
        <f>I51+J51+K51</f>
        <v>0</v>
      </c>
      <c r="G51" s="329"/>
      <c r="H51" s="346"/>
      <c r="I51" s="346"/>
      <c r="J51" s="346"/>
      <c r="K51" s="346"/>
      <c r="L51" s="347"/>
      <c r="M51" s="330"/>
      <c r="N51" s="330"/>
      <c r="O51" s="330"/>
      <c r="P51" s="331" t="s">
        <v>644</v>
      </c>
      <c r="Q51" s="347"/>
      <c r="R51" s="347"/>
      <c r="S51" s="214"/>
    </row>
    <row r="52" spans="1:19" ht="51">
      <c r="A52" s="327">
        <v>19</v>
      </c>
      <c r="B52" s="328" t="s">
        <v>287</v>
      </c>
      <c r="C52" s="344">
        <f>E52+F52</f>
        <v>0</v>
      </c>
      <c r="D52" s="331" t="s">
        <v>644</v>
      </c>
      <c r="E52" s="346"/>
      <c r="F52" s="346">
        <f>I52+J52+K52</f>
        <v>0</v>
      </c>
      <c r="G52" s="329"/>
      <c r="H52" s="346"/>
      <c r="I52" s="346"/>
      <c r="J52" s="346"/>
      <c r="K52" s="346"/>
      <c r="L52" s="347"/>
      <c r="M52" s="330"/>
      <c r="N52" s="330"/>
      <c r="O52" s="330"/>
      <c r="P52" s="331" t="s">
        <v>644</v>
      </c>
      <c r="Q52" s="347"/>
      <c r="R52" s="347"/>
      <c r="S52" s="214"/>
    </row>
    <row r="53" spans="1:20" ht="76.5" customHeight="1">
      <c r="A53" s="327">
        <v>20</v>
      </c>
      <c r="B53" s="328" t="s">
        <v>516</v>
      </c>
      <c r="C53" s="349">
        <f>IF((C54+C56+C58+C59)=SUM(E53:F53),SUM(E53:F53),"`ОШ!`")</f>
        <v>0</v>
      </c>
      <c r="D53" s="344">
        <f>D54+D56+D58+D59</f>
        <v>0</v>
      </c>
      <c r="E53" s="344">
        <f>E54+E56+E58+E59</f>
        <v>0</v>
      </c>
      <c r="F53" s="349">
        <f>IF((F54+F56+F58+F59)=SUM(I53:K53),SUM(I53:K53),"`ОШ!`")</f>
        <v>0</v>
      </c>
      <c r="G53" s="344">
        <f>G54+G56+G58+G59</f>
        <v>0</v>
      </c>
      <c r="H53" s="344">
        <f aca="true" t="shared" si="7" ref="H53:R53">H54+H56+H58+H59</f>
        <v>0</v>
      </c>
      <c r="I53" s="344">
        <f t="shared" si="7"/>
        <v>0</v>
      </c>
      <c r="J53" s="344">
        <f t="shared" si="7"/>
        <v>0</v>
      </c>
      <c r="K53" s="344">
        <f t="shared" si="7"/>
        <v>0</v>
      </c>
      <c r="L53" s="344">
        <f t="shared" si="7"/>
        <v>0</v>
      </c>
      <c r="M53" s="344">
        <f t="shared" si="7"/>
        <v>0</v>
      </c>
      <c r="N53" s="344">
        <f t="shared" si="7"/>
        <v>0</v>
      </c>
      <c r="O53" s="344">
        <f t="shared" si="7"/>
        <v>0</v>
      </c>
      <c r="P53" s="344">
        <f t="shared" si="7"/>
        <v>0</v>
      </c>
      <c r="Q53" s="344">
        <f t="shared" si="7"/>
        <v>0</v>
      </c>
      <c r="R53" s="344">
        <f t="shared" si="7"/>
        <v>0</v>
      </c>
      <c r="S53" s="214"/>
      <c r="T53" s="214"/>
    </row>
    <row r="54" spans="1:19" ht="14.25" customHeight="1">
      <c r="A54" s="334"/>
      <c r="B54" s="335" t="s">
        <v>736</v>
      </c>
      <c r="C54" s="215"/>
      <c r="D54" s="218"/>
      <c r="E54" s="219"/>
      <c r="F54" s="219"/>
      <c r="G54" s="215"/>
      <c r="H54" s="219"/>
      <c r="I54" s="219"/>
      <c r="J54" s="219"/>
      <c r="K54" s="219"/>
      <c r="L54" s="220"/>
      <c r="M54" s="217"/>
      <c r="N54" s="217"/>
      <c r="O54" s="217"/>
      <c r="P54" s="218"/>
      <c r="Q54" s="220"/>
      <c r="R54" s="220"/>
      <c r="S54" s="214"/>
    </row>
    <row r="55" spans="1:19" ht="42" customHeight="1">
      <c r="A55" s="327"/>
      <c r="B55" s="332" t="s">
        <v>539</v>
      </c>
      <c r="C55" s="215"/>
      <c r="D55" s="218"/>
      <c r="E55" s="219"/>
      <c r="F55" s="219"/>
      <c r="G55" s="215"/>
      <c r="H55" s="219"/>
      <c r="I55" s="219"/>
      <c r="J55" s="219"/>
      <c r="K55" s="219"/>
      <c r="L55" s="220"/>
      <c r="M55" s="217"/>
      <c r="N55" s="217"/>
      <c r="O55" s="217"/>
      <c r="P55" s="218"/>
      <c r="Q55" s="220"/>
      <c r="R55" s="220"/>
      <c r="S55" s="214"/>
    </row>
    <row r="56" spans="1:19" ht="14.25" customHeight="1">
      <c r="A56" s="334"/>
      <c r="B56" s="335" t="s">
        <v>737</v>
      </c>
      <c r="C56" s="215"/>
      <c r="D56" s="218"/>
      <c r="E56" s="219"/>
      <c r="F56" s="219"/>
      <c r="G56" s="215"/>
      <c r="H56" s="219"/>
      <c r="I56" s="219"/>
      <c r="J56" s="219"/>
      <c r="K56" s="219"/>
      <c r="L56" s="220"/>
      <c r="M56" s="217"/>
      <c r="N56" s="217"/>
      <c r="O56" s="217"/>
      <c r="P56" s="218"/>
      <c r="Q56" s="220"/>
      <c r="R56" s="220"/>
      <c r="S56" s="214"/>
    </row>
    <row r="57" spans="1:19" ht="42" customHeight="1">
      <c r="A57" s="327"/>
      <c r="B57" s="332" t="s">
        <v>539</v>
      </c>
      <c r="C57" s="215"/>
      <c r="D57" s="218"/>
      <c r="E57" s="219"/>
      <c r="F57" s="219"/>
      <c r="G57" s="215"/>
      <c r="H57" s="219"/>
      <c r="I57" s="219"/>
      <c r="J57" s="219"/>
      <c r="K57" s="219"/>
      <c r="L57" s="220"/>
      <c r="M57" s="217"/>
      <c r="N57" s="217"/>
      <c r="O57" s="217"/>
      <c r="P57" s="218"/>
      <c r="Q57" s="220"/>
      <c r="R57" s="220"/>
      <c r="S57" s="214"/>
    </row>
    <row r="58" spans="1:19" ht="15.75" customHeight="1">
      <c r="A58" s="334"/>
      <c r="B58" s="335" t="s">
        <v>517</v>
      </c>
      <c r="C58" s="215"/>
      <c r="D58" s="218"/>
      <c r="E58" s="219"/>
      <c r="F58" s="219"/>
      <c r="G58" s="215"/>
      <c r="H58" s="219"/>
      <c r="I58" s="219"/>
      <c r="J58" s="219"/>
      <c r="K58" s="219"/>
      <c r="L58" s="220"/>
      <c r="M58" s="217"/>
      <c r="N58" s="217"/>
      <c r="O58" s="217"/>
      <c r="P58" s="218"/>
      <c r="Q58" s="220"/>
      <c r="R58" s="220"/>
      <c r="S58" s="214"/>
    </row>
    <row r="59" spans="1:19" ht="13.5" customHeight="1">
      <c r="A59" s="334"/>
      <c r="B59" s="335" t="s">
        <v>518</v>
      </c>
      <c r="C59" s="215"/>
      <c r="D59" s="218"/>
      <c r="E59" s="219"/>
      <c r="F59" s="219"/>
      <c r="G59" s="215"/>
      <c r="H59" s="219"/>
      <c r="I59" s="219"/>
      <c r="J59" s="219"/>
      <c r="K59" s="219"/>
      <c r="L59" s="220"/>
      <c r="M59" s="217"/>
      <c r="N59" s="217"/>
      <c r="O59" s="217"/>
      <c r="P59" s="218"/>
      <c r="Q59" s="220"/>
      <c r="R59" s="220"/>
      <c r="S59" s="214"/>
    </row>
    <row r="60" spans="1:19" ht="96.75" customHeight="1">
      <c r="A60" s="327">
        <v>21</v>
      </c>
      <c r="B60" s="328" t="s">
        <v>519</v>
      </c>
      <c r="C60" s="349">
        <f>IF(AND(C66+C65+C63+C61=SUM(E60:F60),SUM(E60:F60)=SUM(C68:C74)),SUM(C68:C74),"`ОШ!`")</f>
        <v>6</v>
      </c>
      <c r="D60" s="329">
        <f>IF((D68+D69+D70+D73=D61+D63+D65+D66),SUM(D61+D63+D65+D66),"`ОШ`")</f>
        <v>0</v>
      </c>
      <c r="E60" s="329">
        <f>IF((E68+E69+E70+E71+E72+E73+E74=E61+E63+E65+E66),SUM(E61+E63+E65+E66),"`ОШ`")</f>
        <v>0</v>
      </c>
      <c r="F60" s="349">
        <f>IF(AND(F66+F65+F63+F61=SUM(F68:F74),I60+J60+K60=SUM(F68:F74)),SUM(F68:F74),"`ОШ!`")</f>
        <v>6</v>
      </c>
      <c r="G60" s="329">
        <f aca="true" t="shared" si="8" ref="G60:O60">IF((G68+G69+G70+G71+G72+G73+G74=G61+G63+G65+G66),SUM(G61+G63+G65+G66),"`ОШ`")</f>
        <v>92</v>
      </c>
      <c r="H60" s="329">
        <f t="shared" si="8"/>
        <v>0</v>
      </c>
      <c r="I60" s="329">
        <f t="shared" si="8"/>
        <v>0</v>
      </c>
      <c r="J60" s="329">
        <f t="shared" si="8"/>
        <v>6</v>
      </c>
      <c r="K60" s="329">
        <f t="shared" si="8"/>
        <v>0</v>
      </c>
      <c r="L60" s="329">
        <f t="shared" si="8"/>
        <v>0</v>
      </c>
      <c r="M60" s="329">
        <f t="shared" si="8"/>
        <v>0</v>
      </c>
      <c r="N60" s="329">
        <f t="shared" si="8"/>
        <v>92</v>
      </c>
      <c r="O60" s="329">
        <f t="shared" si="8"/>
        <v>0</v>
      </c>
      <c r="P60" s="331" t="s">
        <v>644</v>
      </c>
      <c r="Q60" s="329">
        <f>IF((Q68+Q69+Q70+Q71+Q72+Q73+Q74=Q61+Q63+Q65+Q66),SUM(Q61+Q63+Q65+Q66),"`ОШ`")</f>
        <v>6</v>
      </c>
      <c r="R60" s="329">
        <f>IF((R68+R69+R70+R71+R72+R73+R74=R61+R63+R65+R66),SUM(R61+R63+R65+R66),"`ОШ`")</f>
        <v>0</v>
      </c>
      <c r="S60" s="214"/>
    </row>
    <row r="61" spans="1:19" ht="17.25" customHeight="1">
      <c r="A61" s="334"/>
      <c r="B61" s="335" t="s">
        <v>736</v>
      </c>
      <c r="C61" s="215">
        <v>6</v>
      </c>
      <c r="D61" s="218"/>
      <c r="E61" s="219"/>
      <c r="F61" s="219">
        <v>6</v>
      </c>
      <c r="G61" s="215">
        <v>92</v>
      </c>
      <c r="H61" s="219"/>
      <c r="I61" s="219"/>
      <c r="J61" s="219">
        <v>6</v>
      </c>
      <c r="K61" s="219"/>
      <c r="L61" s="220"/>
      <c r="M61" s="217"/>
      <c r="N61" s="217">
        <v>92</v>
      </c>
      <c r="O61" s="217"/>
      <c r="P61" s="218" t="s">
        <v>644</v>
      </c>
      <c r="Q61" s="220">
        <v>6</v>
      </c>
      <c r="R61" s="220"/>
      <c r="S61" s="214"/>
    </row>
    <row r="62" spans="1:19" ht="42" customHeight="1">
      <c r="A62" s="333"/>
      <c r="B62" s="332" t="s">
        <v>539</v>
      </c>
      <c r="C62" s="215">
        <v>4</v>
      </c>
      <c r="D62" s="218"/>
      <c r="E62" s="219"/>
      <c r="F62" s="219">
        <v>4</v>
      </c>
      <c r="G62" s="215">
        <v>64</v>
      </c>
      <c r="H62" s="219"/>
      <c r="I62" s="219"/>
      <c r="J62" s="219">
        <v>4</v>
      </c>
      <c r="K62" s="219"/>
      <c r="L62" s="220"/>
      <c r="M62" s="217"/>
      <c r="N62" s="217">
        <v>64</v>
      </c>
      <c r="O62" s="217"/>
      <c r="P62" s="218" t="s">
        <v>644</v>
      </c>
      <c r="Q62" s="220">
        <v>4</v>
      </c>
      <c r="R62" s="220"/>
      <c r="S62" s="214"/>
    </row>
    <row r="63" spans="1:19" ht="18.75" customHeight="1">
      <c r="A63" s="334"/>
      <c r="B63" s="335" t="s">
        <v>737</v>
      </c>
      <c r="C63" s="215"/>
      <c r="D63" s="218"/>
      <c r="E63" s="219"/>
      <c r="F63" s="219"/>
      <c r="G63" s="215"/>
      <c r="H63" s="219"/>
      <c r="I63" s="219"/>
      <c r="J63" s="219"/>
      <c r="K63" s="219"/>
      <c r="L63" s="220"/>
      <c r="M63" s="217"/>
      <c r="N63" s="217"/>
      <c r="O63" s="217"/>
      <c r="P63" s="218" t="s">
        <v>644</v>
      </c>
      <c r="Q63" s="220"/>
      <c r="R63" s="220"/>
      <c r="S63" s="214"/>
    </row>
    <row r="64" spans="1:19" ht="39.75" customHeight="1">
      <c r="A64" s="334"/>
      <c r="B64" s="332" t="s">
        <v>539</v>
      </c>
      <c r="C64" s="215"/>
      <c r="D64" s="218"/>
      <c r="E64" s="219"/>
      <c r="F64" s="219"/>
      <c r="G64" s="215"/>
      <c r="H64" s="219"/>
      <c r="I64" s="219"/>
      <c r="J64" s="219"/>
      <c r="K64" s="219"/>
      <c r="L64" s="220"/>
      <c r="M64" s="217"/>
      <c r="N64" s="217"/>
      <c r="O64" s="217"/>
      <c r="P64" s="218" t="s">
        <v>644</v>
      </c>
      <c r="Q64" s="220"/>
      <c r="R64" s="220"/>
      <c r="S64" s="214"/>
    </row>
    <row r="65" spans="1:19" ht="17.25" customHeight="1">
      <c r="A65" s="334"/>
      <c r="B65" s="335" t="s">
        <v>517</v>
      </c>
      <c r="C65" s="215"/>
      <c r="D65" s="221"/>
      <c r="E65" s="222"/>
      <c r="F65" s="222"/>
      <c r="G65" s="215"/>
      <c r="H65" s="222"/>
      <c r="I65" s="222"/>
      <c r="J65" s="222"/>
      <c r="K65" s="222"/>
      <c r="L65" s="215"/>
      <c r="M65" s="215"/>
      <c r="N65" s="217"/>
      <c r="O65" s="217"/>
      <c r="P65" s="218" t="s">
        <v>644</v>
      </c>
      <c r="Q65" s="215"/>
      <c r="R65" s="215"/>
      <c r="S65" s="214"/>
    </row>
    <row r="66" spans="1:19" ht="18" customHeight="1">
      <c r="A66" s="334"/>
      <c r="B66" s="335" t="s">
        <v>518</v>
      </c>
      <c r="C66" s="219"/>
      <c r="D66" s="221"/>
      <c r="E66" s="219"/>
      <c r="F66" s="219"/>
      <c r="G66" s="215"/>
      <c r="H66" s="219"/>
      <c r="I66" s="219"/>
      <c r="J66" s="219"/>
      <c r="K66" s="219"/>
      <c r="L66" s="220"/>
      <c r="M66" s="217"/>
      <c r="N66" s="217"/>
      <c r="O66" s="217"/>
      <c r="P66" s="218" t="s">
        <v>644</v>
      </c>
      <c r="Q66" s="220"/>
      <c r="R66" s="220"/>
      <c r="S66" s="214"/>
    </row>
    <row r="67" spans="1:19" ht="27.75" customHeight="1">
      <c r="A67" s="336"/>
      <c r="B67" s="335" t="s">
        <v>520</v>
      </c>
      <c r="C67" s="215"/>
      <c r="D67" s="218"/>
      <c r="E67" s="219"/>
      <c r="F67" s="219"/>
      <c r="G67" s="215"/>
      <c r="H67" s="219"/>
      <c r="I67" s="219"/>
      <c r="J67" s="219"/>
      <c r="K67" s="219"/>
      <c r="L67" s="220"/>
      <c r="M67" s="217"/>
      <c r="N67" s="217"/>
      <c r="O67" s="217"/>
      <c r="P67" s="218" t="s">
        <v>644</v>
      </c>
      <c r="Q67" s="220"/>
      <c r="R67" s="220"/>
      <c r="S67" s="214"/>
    </row>
    <row r="68" spans="1:19" ht="12.75">
      <c r="A68" s="333"/>
      <c r="B68" s="335" t="s">
        <v>521</v>
      </c>
      <c r="C68" s="215"/>
      <c r="D68" s="218"/>
      <c r="E68" s="219"/>
      <c r="F68" s="219"/>
      <c r="G68" s="215"/>
      <c r="H68" s="219"/>
      <c r="I68" s="219"/>
      <c r="J68" s="219"/>
      <c r="K68" s="219"/>
      <c r="L68" s="220"/>
      <c r="M68" s="217"/>
      <c r="N68" s="217"/>
      <c r="O68" s="217"/>
      <c r="P68" s="218" t="s">
        <v>644</v>
      </c>
      <c r="Q68" s="220"/>
      <c r="R68" s="220"/>
      <c r="S68" s="214"/>
    </row>
    <row r="69" spans="1:19" ht="15.75">
      <c r="A69" s="333"/>
      <c r="B69" s="335" t="s">
        <v>522</v>
      </c>
      <c r="C69" s="215">
        <v>5</v>
      </c>
      <c r="D69" s="218"/>
      <c r="E69" s="219"/>
      <c r="F69" s="219">
        <v>5</v>
      </c>
      <c r="G69" s="215">
        <v>80</v>
      </c>
      <c r="H69" s="219"/>
      <c r="I69" s="219"/>
      <c r="J69" s="219">
        <v>5</v>
      </c>
      <c r="K69" s="223"/>
      <c r="L69" s="220"/>
      <c r="M69" s="217"/>
      <c r="N69" s="217">
        <v>80</v>
      </c>
      <c r="O69" s="217"/>
      <c r="P69" s="218" t="s">
        <v>644</v>
      </c>
      <c r="Q69" s="220">
        <v>5</v>
      </c>
      <c r="R69" s="220"/>
      <c r="S69" s="214"/>
    </row>
    <row r="70" spans="1:19" ht="12.75">
      <c r="A70" s="333"/>
      <c r="B70" s="335" t="s">
        <v>523</v>
      </c>
      <c r="C70" s="215">
        <v>1</v>
      </c>
      <c r="D70" s="218"/>
      <c r="E70" s="219"/>
      <c r="F70" s="219">
        <v>1</v>
      </c>
      <c r="G70" s="215">
        <v>12</v>
      </c>
      <c r="H70" s="219"/>
      <c r="I70" s="219"/>
      <c r="J70" s="219">
        <v>1</v>
      </c>
      <c r="K70" s="219"/>
      <c r="L70" s="220"/>
      <c r="M70" s="217"/>
      <c r="N70" s="217">
        <v>12</v>
      </c>
      <c r="O70" s="217"/>
      <c r="P70" s="218" t="s">
        <v>644</v>
      </c>
      <c r="Q70" s="220">
        <v>1</v>
      </c>
      <c r="R70" s="220"/>
      <c r="S70" s="214"/>
    </row>
    <row r="71" spans="1:19" ht="12.75">
      <c r="A71" s="333"/>
      <c r="B71" s="335" t="s">
        <v>524</v>
      </c>
      <c r="C71" s="215"/>
      <c r="D71" s="218" t="s">
        <v>644</v>
      </c>
      <c r="E71" s="219"/>
      <c r="F71" s="219"/>
      <c r="G71" s="215"/>
      <c r="H71" s="219"/>
      <c r="I71" s="219"/>
      <c r="J71" s="219"/>
      <c r="K71" s="219"/>
      <c r="L71" s="220"/>
      <c r="M71" s="217"/>
      <c r="N71" s="217"/>
      <c r="O71" s="217"/>
      <c r="P71" s="218" t="s">
        <v>644</v>
      </c>
      <c r="Q71" s="220"/>
      <c r="R71" s="220"/>
      <c r="S71" s="214"/>
    </row>
    <row r="72" spans="1:19" ht="12.75">
      <c r="A72" s="333"/>
      <c r="B72" s="335" t="s">
        <v>525</v>
      </c>
      <c r="C72" s="215"/>
      <c r="D72" s="218" t="s">
        <v>644</v>
      </c>
      <c r="E72" s="219"/>
      <c r="F72" s="219"/>
      <c r="G72" s="215"/>
      <c r="H72" s="219"/>
      <c r="I72" s="219"/>
      <c r="J72" s="219"/>
      <c r="K72" s="219"/>
      <c r="L72" s="220"/>
      <c r="M72" s="217"/>
      <c r="N72" s="217"/>
      <c r="O72" s="217"/>
      <c r="P72" s="218" t="s">
        <v>644</v>
      </c>
      <c r="Q72" s="220"/>
      <c r="R72" s="220"/>
      <c r="S72" s="214"/>
    </row>
    <row r="73" spans="1:19" ht="12.75">
      <c r="A73" s="333"/>
      <c r="B73" s="335" t="s">
        <v>526</v>
      </c>
      <c r="C73" s="215"/>
      <c r="D73" s="218"/>
      <c r="E73" s="219"/>
      <c r="F73" s="219"/>
      <c r="G73" s="215"/>
      <c r="H73" s="219"/>
      <c r="I73" s="219"/>
      <c r="J73" s="219"/>
      <c r="K73" s="219"/>
      <c r="L73" s="220"/>
      <c r="M73" s="217"/>
      <c r="N73" s="217"/>
      <c r="O73" s="217"/>
      <c r="P73" s="218" t="s">
        <v>644</v>
      </c>
      <c r="Q73" s="220"/>
      <c r="R73" s="220"/>
      <c r="S73" s="214"/>
    </row>
    <row r="74" spans="1:19" ht="12.75">
      <c r="A74" s="333"/>
      <c r="B74" s="335" t="s">
        <v>527</v>
      </c>
      <c r="C74" s="215"/>
      <c r="D74" s="218" t="s">
        <v>644</v>
      </c>
      <c r="E74" s="219"/>
      <c r="F74" s="219"/>
      <c r="G74" s="215"/>
      <c r="H74" s="219"/>
      <c r="I74" s="219"/>
      <c r="J74" s="219"/>
      <c r="K74" s="219"/>
      <c r="L74" s="220"/>
      <c r="M74" s="217"/>
      <c r="N74" s="217"/>
      <c r="O74" s="217"/>
      <c r="P74" s="218" t="s">
        <v>644</v>
      </c>
      <c r="Q74" s="220"/>
      <c r="R74" s="220"/>
      <c r="S74" s="214"/>
    </row>
    <row r="75" spans="1:19" ht="42" customHeight="1">
      <c r="A75" s="327">
        <v>22</v>
      </c>
      <c r="B75" s="335" t="s">
        <v>528</v>
      </c>
      <c r="C75" s="349">
        <f>IF((C76+C78+C80)=SUM(E75:F75),SUM(E75:F75),"`ОШ!`")</f>
        <v>0</v>
      </c>
      <c r="D75" s="350">
        <f>D76+D78+D80</f>
        <v>0</v>
      </c>
      <c r="E75" s="351">
        <f>E76+E78+E80</f>
        <v>0</v>
      </c>
      <c r="F75" s="349">
        <f>IF((F76+F78+F80)=SUM(I75:K75),SUM(I75:K75),"`ОШ!`")</f>
        <v>0</v>
      </c>
      <c r="G75" s="351">
        <f aca="true" t="shared" si="9" ref="G75:R75">G76+G78+G80</f>
        <v>0</v>
      </c>
      <c r="H75" s="351">
        <f t="shared" si="9"/>
        <v>0</v>
      </c>
      <c r="I75" s="351">
        <f t="shared" si="9"/>
        <v>0</v>
      </c>
      <c r="J75" s="351">
        <f t="shared" si="9"/>
        <v>0</v>
      </c>
      <c r="K75" s="351">
        <f t="shared" si="9"/>
        <v>0</v>
      </c>
      <c r="L75" s="351">
        <f t="shared" si="9"/>
        <v>0</v>
      </c>
      <c r="M75" s="351">
        <f t="shared" si="9"/>
        <v>0</v>
      </c>
      <c r="N75" s="351">
        <f t="shared" si="9"/>
        <v>0</v>
      </c>
      <c r="O75" s="351">
        <f t="shared" si="9"/>
        <v>0</v>
      </c>
      <c r="P75" s="351">
        <f t="shared" si="9"/>
        <v>0</v>
      </c>
      <c r="Q75" s="351">
        <f t="shared" si="9"/>
        <v>0</v>
      </c>
      <c r="R75" s="351">
        <f t="shared" si="9"/>
        <v>0</v>
      </c>
      <c r="S75" s="214"/>
    </row>
    <row r="76" spans="1:19" ht="18" customHeight="1">
      <c r="A76" s="334"/>
      <c r="B76" s="335" t="s">
        <v>736</v>
      </c>
      <c r="C76" s="219"/>
      <c r="D76" s="218"/>
      <c r="E76" s="219"/>
      <c r="F76" s="219"/>
      <c r="G76" s="215"/>
      <c r="H76" s="219"/>
      <c r="I76" s="219"/>
      <c r="J76" s="219"/>
      <c r="K76" s="219"/>
      <c r="L76" s="220"/>
      <c r="M76" s="217"/>
      <c r="N76" s="217"/>
      <c r="O76" s="217"/>
      <c r="P76" s="220"/>
      <c r="Q76" s="220"/>
      <c r="R76" s="220"/>
      <c r="S76" s="214"/>
    </row>
    <row r="77" spans="1:19" ht="41.25" customHeight="1">
      <c r="A77" s="333"/>
      <c r="B77" s="332" t="s">
        <v>539</v>
      </c>
      <c r="C77" s="219"/>
      <c r="D77" s="218"/>
      <c r="E77" s="219"/>
      <c r="F77" s="219"/>
      <c r="G77" s="215"/>
      <c r="H77" s="219"/>
      <c r="I77" s="219"/>
      <c r="J77" s="219"/>
      <c r="K77" s="219"/>
      <c r="L77" s="220"/>
      <c r="M77" s="217"/>
      <c r="N77" s="217"/>
      <c r="O77" s="217"/>
      <c r="P77" s="218" t="s">
        <v>644</v>
      </c>
      <c r="Q77" s="220"/>
      <c r="R77" s="220"/>
      <c r="S77" s="214"/>
    </row>
    <row r="78" spans="1:19" ht="17.25" customHeight="1">
      <c r="A78" s="334"/>
      <c r="B78" s="335" t="s">
        <v>737</v>
      </c>
      <c r="C78" s="219"/>
      <c r="D78" s="218"/>
      <c r="E78" s="219"/>
      <c r="F78" s="219"/>
      <c r="G78" s="215"/>
      <c r="H78" s="219"/>
      <c r="I78" s="219"/>
      <c r="J78" s="219"/>
      <c r="K78" s="219"/>
      <c r="L78" s="220"/>
      <c r="M78" s="217"/>
      <c r="N78" s="217"/>
      <c r="O78" s="217"/>
      <c r="P78" s="220"/>
      <c r="Q78" s="220"/>
      <c r="R78" s="220"/>
      <c r="S78" s="214"/>
    </row>
    <row r="79" spans="1:19" ht="39.75" customHeight="1">
      <c r="A79" s="334"/>
      <c r="B79" s="332" t="s">
        <v>539</v>
      </c>
      <c r="C79" s="219"/>
      <c r="D79" s="218"/>
      <c r="E79" s="219"/>
      <c r="F79" s="219"/>
      <c r="G79" s="215"/>
      <c r="H79" s="219"/>
      <c r="I79" s="219"/>
      <c r="J79" s="219"/>
      <c r="K79" s="219"/>
      <c r="L79" s="220"/>
      <c r="M79" s="217"/>
      <c r="N79" s="217"/>
      <c r="O79" s="217"/>
      <c r="P79" s="218" t="s">
        <v>644</v>
      </c>
      <c r="Q79" s="220"/>
      <c r="R79" s="220"/>
      <c r="S79" s="214"/>
    </row>
    <row r="80" spans="1:19" ht="15" customHeight="1">
      <c r="A80" s="336"/>
      <c r="B80" s="335" t="s">
        <v>517</v>
      </c>
      <c r="C80" s="219"/>
      <c r="D80" s="218"/>
      <c r="E80" s="219"/>
      <c r="F80" s="219"/>
      <c r="G80" s="215">
        <v>0</v>
      </c>
      <c r="H80" s="219"/>
      <c r="I80" s="219"/>
      <c r="J80" s="219"/>
      <c r="K80" s="219"/>
      <c r="L80" s="220"/>
      <c r="M80" s="217"/>
      <c r="N80" s="217"/>
      <c r="O80" s="217"/>
      <c r="P80" s="220"/>
      <c r="Q80" s="220"/>
      <c r="R80" s="220"/>
      <c r="S80" s="214"/>
    </row>
    <row r="81" spans="1:19" ht="37.5" customHeight="1">
      <c r="A81" s="327">
        <v>23</v>
      </c>
      <c r="B81" s="335" t="s">
        <v>529</v>
      </c>
      <c r="C81" s="346">
        <f>E81+F81</f>
        <v>0</v>
      </c>
      <c r="D81" s="348" t="s">
        <v>644</v>
      </c>
      <c r="E81" s="346"/>
      <c r="F81" s="329">
        <f>I81+J81+K81</f>
        <v>0</v>
      </c>
      <c r="G81" s="329"/>
      <c r="H81" s="346"/>
      <c r="I81" s="346"/>
      <c r="J81" s="346"/>
      <c r="K81" s="346"/>
      <c r="L81" s="347"/>
      <c r="M81" s="330"/>
      <c r="N81" s="330"/>
      <c r="O81" s="330"/>
      <c r="P81" s="331" t="s">
        <v>644</v>
      </c>
      <c r="Q81" s="347"/>
      <c r="R81" s="347"/>
      <c r="S81" s="214"/>
    </row>
    <row r="82" spans="1:19" ht="81" customHeight="1">
      <c r="A82" s="327">
        <v>24</v>
      </c>
      <c r="B82" s="332" t="s">
        <v>530</v>
      </c>
      <c r="C82" s="346">
        <f>E82+F82</f>
        <v>0</v>
      </c>
      <c r="D82" s="331" t="s">
        <v>644</v>
      </c>
      <c r="E82" s="346"/>
      <c r="F82" s="329">
        <f>I82+J82+K82</f>
        <v>0</v>
      </c>
      <c r="G82" s="329"/>
      <c r="H82" s="346"/>
      <c r="I82" s="346"/>
      <c r="J82" s="346"/>
      <c r="K82" s="346"/>
      <c r="L82" s="347"/>
      <c r="M82" s="330"/>
      <c r="N82" s="330"/>
      <c r="O82" s="330"/>
      <c r="P82" s="331" t="s">
        <v>644</v>
      </c>
      <c r="Q82" s="347"/>
      <c r="R82" s="331" t="s">
        <v>644</v>
      </c>
      <c r="S82" s="214"/>
    </row>
    <row r="83" spans="1:20" ht="107.25" customHeight="1">
      <c r="A83" s="327">
        <v>25</v>
      </c>
      <c r="B83" s="337" t="s">
        <v>531</v>
      </c>
      <c r="C83" s="349">
        <f>IF(AND(E83+F83=C84+C86+C88,C90+C91+C92=C84+C86+C88),(C84+C86+C88),"`ОШ!`")</f>
        <v>0</v>
      </c>
      <c r="D83" s="348" t="s">
        <v>644</v>
      </c>
      <c r="E83" s="329">
        <f>IF((E84+E86+E88=E90+E91+E92),SUM(E90+E91+E92),"`ОШ`")</f>
        <v>0</v>
      </c>
      <c r="F83" s="349">
        <f>IF(AND(F84+F86+F88=F90+F91+F92,I83+J83+K83=F90+F91+F92),(F90+F91+F92),"`ОШ!`")</f>
        <v>0</v>
      </c>
      <c r="G83" s="329">
        <f>IF((G84+G86+G88=G90+G91+G92),SUM(G90+G91+G92),"`ОШ`")</f>
        <v>0</v>
      </c>
      <c r="H83" s="329">
        <f aca="true" t="shared" si="10" ref="H83:R83">IF((H84+H86+H88=H90+H91+H92),SUM(H90+H91+H92),"`ОШ`")</f>
        <v>0</v>
      </c>
      <c r="I83" s="329">
        <f t="shared" si="10"/>
        <v>0</v>
      </c>
      <c r="J83" s="329">
        <f t="shared" si="10"/>
        <v>0</v>
      </c>
      <c r="K83" s="329">
        <f t="shared" si="10"/>
        <v>0</v>
      </c>
      <c r="L83" s="329">
        <f t="shared" si="10"/>
        <v>0</v>
      </c>
      <c r="M83" s="329">
        <f t="shared" si="10"/>
        <v>0</v>
      </c>
      <c r="N83" s="329">
        <f t="shared" si="10"/>
        <v>0</v>
      </c>
      <c r="O83" s="329">
        <f t="shared" si="10"/>
        <v>0</v>
      </c>
      <c r="P83" s="329">
        <f>IF((P84+P86=P90+P91),SUM(P90+P91),"`ОШ`")</f>
        <v>0</v>
      </c>
      <c r="Q83" s="329">
        <f t="shared" si="10"/>
        <v>0</v>
      </c>
      <c r="R83" s="329">
        <f t="shared" si="10"/>
        <v>0</v>
      </c>
      <c r="S83" s="214"/>
      <c r="T83" s="224"/>
    </row>
    <row r="84" spans="1:19" ht="20.25" customHeight="1">
      <c r="A84" s="334"/>
      <c r="B84" s="335" t="s">
        <v>736</v>
      </c>
      <c r="C84" s="215"/>
      <c r="D84" s="218" t="s">
        <v>644</v>
      </c>
      <c r="E84" s="219"/>
      <c r="F84" s="219"/>
      <c r="G84" s="215"/>
      <c r="H84" s="219"/>
      <c r="I84" s="219"/>
      <c r="J84" s="219"/>
      <c r="K84" s="219"/>
      <c r="L84" s="220"/>
      <c r="M84" s="217"/>
      <c r="N84" s="217"/>
      <c r="O84" s="217"/>
      <c r="P84" s="220"/>
      <c r="Q84" s="220"/>
      <c r="R84" s="220"/>
      <c r="S84" s="214"/>
    </row>
    <row r="85" spans="1:19" ht="42" customHeight="1">
      <c r="A85" s="333"/>
      <c r="B85" s="332" t="s">
        <v>539</v>
      </c>
      <c r="C85" s="215"/>
      <c r="D85" s="218" t="s">
        <v>644</v>
      </c>
      <c r="E85" s="219"/>
      <c r="F85" s="219"/>
      <c r="G85" s="215"/>
      <c r="H85" s="219"/>
      <c r="I85" s="219"/>
      <c r="J85" s="219"/>
      <c r="K85" s="219"/>
      <c r="L85" s="220"/>
      <c r="M85" s="217"/>
      <c r="N85" s="217"/>
      <c r="O85" s="217"/>
      <c r="P85" s="218" t="s">
        <v>644</v>
      </c>
      <c r="Q85" s="220"/>
      <c r="R85" s="220"/>
      <c r="S85" s="214"/>
    </row>
    <row r="86" spans="1:19" ht="18.75" customHeight="1">
      <c r="A86" s="334"/>
      <c r="B86" s="335" t="s">
        <v>737</v>
      </c>
      <c r="C86" s="215"/>
      <c r="D86" s="218" t="s">
        <v>644</v>
      </c>
      <c r="E86" s="219"/>
      <c r="F86" s="219"/>
      <c r="G86" s="215"/>
      <c r="H86" s="219"/>
      <c r="I86" s="219"/>
      <c r="J86" s="219"/>
      <c r="K86" s="219"/>
      <c r="L86" s="220"/>
      <c r="M86" s="217"/>
      <c r="N86" s="217"/>
      <c r="O86" s="217"/>
      <c r="P86" s="220"/>
      <c r="Q86" s="220"/>
      <c r="R86" s="220"/>
      <c r="S86" s="214"/>
    </row>
    <row r="87" spans="1:19" ht="38.25" customHeight="1">
      <c r="A87" s="334"/>
      <c r="B87" s="332" t="s">
        <v>539</v>
      </c>
      <c r="C87" s="215"/>
      <c r="D87" s="218" t="s">
        <v>644</v>
      </c>
      <c r="E87" s="219"/>
      <c r="F87" s="219"/>
      <c r="G87" s="215"/>
      <c r="H87" s="219"/>
      <c r="I87" s="219"/>
      <c r="J87" s="219"/>
      <c r="K87" s="219"/>
      <c r="L87" s="220"/>
      <c r="M87" s="217"/>
      <c r="N87" s="217"/>
      <c r="O87" s="217"/>
      <c r="P87" s="218" t="s">
        <v>644</v>
      </c>
      <c r="Q87" s="220"/>
      <c r="R87" s="220"/>
      <c r="S87" s="214"/>
    </row>
    <row r="88" spans="1:19" ht="16.5" customHeight="1">
      <c r="A88" s="334"/>
      <c r="B88" s="335" t="s">
        <v>517</v>
      </c>
      <c r="C88" s="215"/>
      <c r="D88" s="218" t="s">
        <v>644</v>
      </c>
      <c r="E88" s="219"/>
      <c r="F88" s="219"/>
      <c r="G88" s="215"/>
      <c r="H88" s="219"/>
      <c r="I88" s="219"/>
      <c r="J88" s="219"/>
      <c r="K88" s="219"/>
      <c r="L88" s="220"/>
      <c r="M88" s="217"/>
      <c r="N88" s="217"/>
      <c r="O88" s="217"/>
      <c r="P88" s="218" t="s">
        <v>644</v>
      </c>
      <c r="Q88" s="220"/>
      <c r="R88" s="220"/>
      <c r="S88" s="214"/>
    </row>
    <row r="89" spans="1:19" ht="27.75" customHeight="1">
      <c r="A89" s="336"/>
      <c r="B89" s="335" t="s">
        <v>532</v>
      </c>
      <c r="C89" s="215"/>
      <c r="D89" s="218"/>
      <c r="E89" s="219"/>
      <c r="F89" s="219"/>
      <c r="G89" s="215"/>
      <c r="H89" s="219"/>
      <c r="I89" s="219"/>
      <c r="J89" s="219"/>
      <c r="K89" s="219"/>
      <c r="L89" s="220"/>
      <c r="M89" s="217"/>
      <c r="N89" s="217"/>
      <c r="O89" s="217"/>
      <c r="P89" s="220"/>
      <c r="Q89" s="220"/>
      <c r="R89" s="220"/>
      <c r="S89" s="214"/>
    </row>
    <row r="90" spans="1:19" ht="51" customHeight="1">
      <c r="A90" s="336"/>
      <c r="B90" s="335" t="s">
        <v>533</v>
      </c>
      <c r="C90" s="215"/>
      <c r="D90" s="218" t="s">
        <v>644</v>
      </c>
      <c r="E90" s="219"/>
      <c r="F90" s="219"/>
      <c r="G90" s="215"/>
      <c r="H90" s="219"/>
      <c r="I90" s="219"/>
      <c r="J90" s="219"/>
      <c r="K90" s="219"/>
      <c r="L90" s="220"/>
      <c r="M90" s="217"/>
      <c r="N90" s="217"/>
      <c r="O90" s="217"/>
      <c r="P90" s="220"/>
      <c r="Q90" s="220"/>
      <c r="R90" s="220"/>
      <c r="S90" s="214"/>
    </row>
    <row r="91" spans="1:19" ht="108.75" customHeight="1">
      <c r="A91" s="336"/>
      <c r="B91" s="442" t="s">
        <v>423</v>
      </c>
      <c r="C91" s="215"/>
      <c r="D91" s="218" t="s">
        <v>644</v>
      </c>
      <c r="E91" s="219"/>
      <c r="F91" s="219"/>
      <c r="G91" s="215"/>
      <c r="H91" s="219"/>
      <c r="I91" s="219"/>
      <c r="J91" s="219"/>
      <c r="K91" s="219"/>
      <c r="L91" s="220"/>
      <c r="M91" s="217"/>
      <c r="N91" s="217"/>
      <c r="O91" s="217"/>
      <c r="P91" s="220"/>
      <c r="Q91" s="220"/>
      <c r="R91" s="220"/>
      <c r="S91" s="214"/>
    </row>
    <row r="92" spans="1:19" ht="134.25" customHeight="1">
      <c r="A92" s="336"/>
      <c r="B92" s="335" t="s">
        <v>541</v>
      </c>
      <c r="C92" s="215"/>
      <c r="D92" s="218" t="s">
        <v>644</v>
      </c>
      <c r="E92" s="219"/>
      <c r="F92" s="219"/>
      <c r="G92" s="215"/>
      <c r="H92" s="219"/>
      <c r="I92" s="219"/>
      <c r="J92" s="219"/>
      <c r="K92" s="219"/>
      <c r="L92" s="220"/>
      <c r="M92" s="217"/>
      <c r="N92" s="217"/>
      <c r="O92" s="217"/>
      <c r="P92" s="218" t="s">
        <v>644</v>
      </c>
      <c r="Q92" s="220"/>
      <c r="R92" s="220"/>
      <c r="S92" s="214"/>
    </row>
    <row r="93" spans="1:19" ht="110.25" customHeight="1">
      <c r="A93" s="327">
        <v>26</v>
      </c>
      <c r="B93" s="335" t="s">
        <v>534</v>
      </c>
      <c r="C93" s="344">
        <f>E93+F93</f>
        <v>0</v>
      </c>
      <c r="D93" s="331"/>
      <c r="E93" s="346"/>
      <c r="F93" s="346">
        <f>I93+J93+K93</f>
        <v>0</v>
      </c>
      <c r="G93" s="329"/>
      <c r="H93" s="346"/>
      <c r="I93" s="346"/>
      <c r="J93" s="346"/>
      <c r="K93" s="346"/>
      <c r="L93" s="347"/>
      <c r="M93" s="330"/>
      <c r="N93" s="330"/>
      <c r="O93" s="330"/>
      <c r="P93" s="331" t="s">
        <v>644</v>
      </c>
      <c r="Q93" s="347"/>
      <c r="R93" s="347"/>
      <c r="S93" s="214"/>
    </row>
    <row r="94" spans="1:19" ht="44.25" customHeight="1">
      <c r="A94" s="336"/>
      <c r="B94" s="332" t="s">
        <v>539</v>
      </c>
      <c r="C94" s="215"/>
      <c r="D94" s="218"/>
      <c r="E94" s="219"/>
      <c r="F94" s="219"/>
      <c r="G94" s="215"/>
      <c r="H94" s="219"/>
      <c r="I94" s="219"/>
      <c r="J94" s="219"/>
      <c r="K94" s="219"/>
      <c r="L94" s="220"/>
      <c r="M94" s="217"/>
      <c r="N94" s="217"/>
      <c r="O94" s="217"/>
      <c r="P94" s="218" t="s">
        <v>644</v>
      </c>
      <c r="Q94" s="220"/>
      <c r="R94" s="220"/>
      <c r="S94" s="214"/>
    </row>
    <row r="95" spans="1:19" ht="141" customHeight="1">
      <c r="A95" s="336">
        <v>27</v>
      </c>
      <c r="B95" s="335" t="s">
        <v>382</v>
      </c>
      <c r="C95" s="346">
        <f>E95+F95</f>
        <v>0</v>
      </c>
      <c r="D95" s="331" t="s">
        <v>644</v>
      </c>
      <c r="E95" s="346"/>
      <c r="F95" s="346">
        <f>I95+J95+K95</f>
        <v>0</v>
      </c>
      <c r="G95" s="329"/>
      <c r="H95" s="346"/>
      <c r="I95" s="346"/>
      <c r="J95" s="346"/>
      <c r="K95" s="346"/>
      <c r="L95" s="347"/>
      <c r="M95" s="330"/>
      <c r="N95" s="330"/>
      <c r="O95" s="330"/>
      <c r="P95" s="331" t="s">
        <v>644</v>
      </c>
      <c r="Q95" s="347"/>
      <c r="R95" s="347"/>
      <c r="S95" s="214"/>
    </row>
    <row r="96" spans="1:19" ht="44.25" customHeight="1">
      <c r="A96" s="327">
        <v>28</v>
      </c>
      <c r="B96" s="335" t="s">
        <v>535</v>
      </c>
      <c r="C96" s="344">
        <f>E96+F96</f>
        <v>0</v>
      </c>
      <c r="D96" s="331" t="s">
        <v>644</v>
      </c>
      <c r="E96" s="346"/>
      <c r="F96" s="346">
        <f>I96+J96+K96</f>
        <v>0</v>
      </c>
      <c r="G96" s="329"/>
      <c r="H96" s="346"/>
      <c r="I96" s="346"/>
      <c r="J96" s="346"/>
      <c r="K96" s="346"/>
      <c r="L96" s="347"/>
      <c r="M96" s="330"/>
      <c r="N96" s="330"/>
      <c r="O96" s="330"/>
      <c r="P96" s="331"/>
      <c r="Q96" s="347"/>
      <c r="R96" s="347"/>
      <c r="S96" s="214"/>
    </row>
    <row r="97" spans="1:19" ht="27" customHeight="1">
      <c r="A97" s="338"/>
      <c r="B97" s="339" t="s">
        <v>536</v>
      </c>
      <c r="C97" s="343">
        <f>C8+C9+C10+C11+C12+C13+C15+C17+C19+C20+C26+C31+C34+C35+C45+C49+C50+C51+C52+C53+C60+C75+C81+C82+C83+C93+C95+C96</f>
        <v>137</v>
      </c>
      <c r="D97" s="343">
        <f>D10+D15+D20+D26+D31+D34+D35+D45+D53+D60+D75+D93</f>
        <v>0</v>
      </c>
      <c r="E97" s="343">
        <f>E8+E9+E10+E11+E12+E13+E15+E17+E19+E20+E26+E31+E34+E35+E45+E49+E50+E51+E52+E53+E60+E75+E81+E82+E83+E93+E95+E96</f>
        <v>23</v>
      </c>
      <c r="F97" s="343">
        <f aca="true" t="shared" si="11" ref="F97:N97">F8+F9+F10+F11+F12+F13+F15+F17+F19+F20+F26+F31+F34+F35+F45+F49+F50+F51+F52+F53+F60+F75+F81+F82+F83+F93+F95+F96</f>
        <v>114</v>
      </c>
      <c r="G97" s="343">
        <f t="shared" si="11"/>
        <v>5624</v>
      </c>
      <c r="H97" s="343">
        <f t="shared" si="11"/>
        <v>10</v>
      </c>
      <c r="I97" s="343">
        <f t="shared" si="11"/>
        <v>51</v>
      </c>
      <c r="J97" s="343">
        <f t="shared" si="11"/>
        <v>60</v>
      </c>
      <c r="K97" s="343">
        <f t="shared" si="11"/>
        <v>3</v>
      </c>
      <c r="L97" s="343">
        <f t="shared" si="11"/>
        <v>9</v>
      </c>
      <c r="M97" s="343">
        <f t="shared" si="11"/>
        <v>2</v>
      </c>
      <c r="N97" s="343">
        <f t="shared" si="11"/>
        <v>5373.7</v>
      </c>
      <c r="O97" s="343">
        <f>O8+O9+O10+O11+O12+O13+O15+O17+O19+O20+O26+O31+O34+O35+O45+O49+O50+O51+O52+O53+O60+O75+O81+O82+O83+O93+O95+O96</f>
        <v>7589.6</v>
      </c>
      <c r="P97" s="343">
        <f>P9+P11+P15+P19+P49+P53+P75+P83+P96</f>
        <v>7</v>
      </c>
      <c r="Q97" s="343">
        <f>Q8+Q9+Q10+Q11+Q12+Q13+Q15+Q17+Q19+Q20+Q26+Q31+Q34+Q35+Q45+Q49+Q50+Q51+Q52+Q53+Q60+Q75+Q81+Q82+Q83+Q93+Q95+Q96</f>
        <v>77</v>
      </c>
      <c r="R97" s="343">
        <f>R9+R10+R11+R12+R13+R15+R17+R19+R26+R31+R34+R35+R45+R49+R50+R51+R52+R53+R60+R75+R81+R83+R93+R95+R96</f>
        <v>28</v>
      </c>
      <c r="S97" s="214"/>
    </row>
    <row r="98" spans="1:19" ht="20.25" customHeight="1">
      <c r="A98" s="333"/>
      <c r="B98" s="335" t="s">
        <v>736</v>
      </c>
      <c r="C98" s="344">
        <f>C13+C15+C17+C21+C27+C32+C34+C36+C46+C54+C61+C76+C84+C93</f>
        <v>38</v>
      </c>
      <c r="D98" s="343">
        <f>D15+D21+D27+D32+D34+D36+D46+D54+D61+D76+D93</f>
        <v>0</v>
      </c>
      <c r="E98" s="344">
        <f>E13+E15+E17+E21+E27+E32+E34+E36+E46+E54+E61+E76+E84+E93</f>
        <v>1</v>
      </c>
      <c r="F98" s="344">
        <f aca="true" t="shared" si="12" ref="F98:N98">F13+F15+F17+F21+F27+F32+F34+F36+F46+F54+F61+F76+F84+F93</f>
        <v>37</v>
      </c>
      <c r="G98" s="344">
        <f t="shared" si="12"/>
        <v>4263</v>
      </c>
      <c r="H98" s="344">
        <f t="shared" si="12"/>
        <v>2</v>
      </c>
      <c r="I98" s="344">
        <f t="shared" si="12"/>
        <v>9</v>
      </c>
      <c r="J98" s="344">
        <f t="shared" si="12"/>
        <v>25</v>
      </c>
      <c r="K98" s="344">
        <f t="shared" si="12"/>
        <v>3</v>
      </c>
      <c r="L98" s="344">
        <f t="shared" si="12"/>
        <v>2</v>
      </c>
      <c r="M98" s="344">
        <f t="shared" si="12"/>
        <v>1</v>
      </c>
      <c r="N98" s="344">
        <f t="shared" si="12"/>
        <v>4112.7</v>
      </c>
      <c r="O98" s="344">
        <f>O13+O15+O17+O21+O27+O32+O34+O36+O46+O54+O61+O76+O84+O93</f>
        <v>6954</v>
      </c>
      <c r="P98" s="344">
        <f>P15+P54+P76+P84</f>
        <v>0</v>
      </c>
      <c r="Q98" s="344">
        <f>Q13+Q15+Q17+Q21+Q27+Q32+Q34+Q36+Q46+Q54+Q61+Q76+Q84+Q93</f>
        <v>16</v>
      </c>
      <c r="R98" s="344">
        <f>R13+R15+R17+R27+R32+R34+R36+R46+R54+R61+R76+R84+R93</f>
        <v>20</v>
      </c>
      <c r="S98" s="214"/>
    </row>
    <row r="99" spans="1:19" ht="43.5" customHeight="1">
      <c r="A99" s="333"/>
      <c r="B99" s="332" t="s">
        <v>539</v>
      </c>
      <c r="C99" s="344">
        <f>C14+C16+C18+C28+C37+C47+C55+C62+C77+C85+C94</f>
        <v>14</v>
      </c>
      <c r="D99" s="344">
        <f>D16+D18+D28+D37+D47+D55+D62+D77+D94</f>
        <v>0</v>
      </c>
      <c r="E99" s="344">
        <f>E14+E16+E18+E28+E37+E47+E55+E62+E77+E85+E94</f>
        <v>0</v>
      </c>
      <c r="F99" s="344">
        <f>F14+F16+F18+F28+F37+F47+F55+F62+F77+F85+F94</f>
        <v>14</v>
      </c>
      <c r="G99" s="344">
        <f aca="true" t="shared" si="13" ref="G99:N99">G14+G16+G18+G28+G37+G47+G55+G62+G77+G85+G94</f>
        <v>1272.7</v>
      </c>
      <c r="H99" s="344">
        <f t="shared" si="13"/>
        <v>0</v>
      </c>
      <c r="I99" s="344">
        <f t="shared" si="13"/>
        <v>1</v>
      </c>
      <c r="J99" s="344">
        <f t="shared" si="13"/>
        <v>11</v>
      </c>
      <c r="K99" s="344">
        <f t="shared" si="13"/>
        <v>2</v>
      </c>
      <c r="L99" s="344">
        <f t="shared" si="13"/>
        <v>1</v>
      </c>
      <c r="M99" s="344">
        <f t="shared" si="13"/>
        <v>0</v>
      </c>
      <c r="N99" s="344">
        <f t="shared" si="13"/>
        <v>1272.7</v>
      </c>
      <c r="O99" s="344">
        <f>O14+O16+O18+O28+O37+O47+O55+O62+O77+O85+O94</f>
        <v>20</v>
      </c>
      <c r="P99" s="344">
        <f>P16+P55</f>
        <v>0</v>
      </c>
      <c r="Q99" s="344">
        <f>Q14+Q16+Q18+Q28+Q37+Q47+Q55+Q62+Q77+Q85+Q94</f>
        <v>5</v>
      </c>
      <c r="R99" s="344">
        <f>R14+R16+R18+R28+R37+R47+R55+R62+R77+R85+R94</f>
        <v>8</v>
      </c>
      <c r="S99" s="214"/>
    </row>
    <row r="100" spans="1:19" ht="21.75" customHeight="1">
      <c r="A100" s="336"/>
      <c r="B100" s="335" t="s">
        <v>737</v>
      </c>
      <c r="C100" s="344">
        <f>C22+C29+C33+C38+C48+C56+C63+C78+C86</f>
        <v>0</v>
      </c>
      <c r="D100" s="344">
        <f>D22+D29+D33+D38+D48+D56+D63+D78</f>
        <v>0</v>
      </c>
      <c r="E100" s="344">
        <f>E22+E29+E33+E38+E48+E56+E63+E78+E86</f>
        <v>0</v>
      </c>
      <c r="F100" s="344">
        <f aca="true" t="shared" si="14" ref="F100:N100">F22+F29+F33+F38+F48+F56+F63+F78+F86</f>
        <v>0</v>
      </c>
      <c r="G100" s="344">
        <f t="shared" si="14"/>
        <v>0</v>
      </c>
      <c r="H100" s="344">
        <f t="shared" si="14"/>
        <v>0</v>
      </c>
      <c r="I100" s="344">
        <f t="shared" si="14"/>
        <v>0</v>
      </c>
      <c r="J100" s="344">
        <f t="shared" si="14"/>
        <v>0</v>
      </c>
      <c r="K100" s="344">
        <f t="shared" si="14"/>
        <v>0</v>
      </c>
      <c r="L100" s="344">
        <f t="shared" si="14"/>
        <v>0</v>
      </c>
      <c r="M100" s="344">
        <f t="shared" si="14"/>
        <v>0</v>
      </c>
      <c r="N100" s="344">
        <f t="shared" si="14"/>
        <v>0</v>
      </c>
      <c r="O100" s="344">
        <f>O22+O29+O33+O38+O48+O56+O63+O78+O86</f>
        <v>0</v>
      </c>
      <c r="P100" s="344">
        <f>P56+P78+P86</f>
        <v>0</v>
      </c>
      <c r="Q100" s="344">
        <f>Q22+Q29+Q33+Q38+Q48+Q56+Q63+Q78+Q86</f>
        <v>0</v>
      </c>
      <c r="R100" s="344">
        <f>R29+R33+R38+R48+R56+R63+R78+R86</f>
        <v>0</v>
      </c>
      <c r="S100" s="214"/>
    </row>
    <row r="101" spans="1:19" ht="39" customHeight="1">
      <c r="A101" s="336"/>
      <c r="B101" s="332" t="s">
        <v>539</v>
      </c>
      <c r="C101" s="344">
        <f>C30+C39+C57+C64+C79+C87</f>
        <v>0</v>
      </c>
      <c r="D101" s="344">
        <f>D30+D39+D57+D64+D79</f>
        <v>0</v>
      </c>
      <c r="E101" s="344">
        <f>E30+E39+E57+E64+E79+E87</f>
        <v>0</v>
      </c>
      <c r="F101" s="344">
        <f aca="true" t="shared" si="15" ref="F101:N101">F30+F39+F57+F64+F79+F87</f>
        <v>0</v>
      </c>
      <c r="G101" s="344">
        <f t="shared" si="15"/>
        <v>0</v>
      </c>
      <c r="H101" s="344">
        <f t="shared" si="15"/>
        <v>0</v>
      </c>
      <c r="I101" s="344">
        <f t="shared" si="15"/>
        <v>0</v>
      </c>
      <c r="J101" s="344">
        <f t="shared" si="15"/>
        <v>0</v>
      </c>
      <c r="K101" s="344">
        <f t="shared" si="15"/>
        <v>0</v>
      </c>
      <c r="L101" s="344">
        <f t="shared" si="15"/>
        <v>0</v>
      </c>
      <c r="M101" s="344">
        <f t="shared" si="15"/>
        <v>0</v>
      </c>
      <c r="N101" s="344">
        <f t="shared" si="15"/>
        <v>0</v>
      </c>
      <c r="O101" s="344">
        <f>O30+O39+O57+O64+O79+O87</f>
        <v>0</v>
      </c>
      <c r="P101" s="344">
        <f>P57</f>
        <v>0</v>
      </c>
      <c r="Q101" s="344">
        <f>Q30+Q39+Q57+Q64+Q79+Q87</f>
        <v>0</v>
      </c>
      <c r="R101" s="344">
        <f>R30+R39+R57+R64+R79+R87</f>
        <v>0</v>
      </c>
      <c r="S101" s="214"/>
    </row>
    <row r="102" spans="1:19" ht="18" customHeight="1">
      <c r="A102" s="336"/>
      <c r="B102" s="340" t="s">
        <v>288</v>
      </c>
      <c r="C102" s="342">
        <f>C50+C51+C52</f>
        <v>0</v>
      </c>
      <c r="D102" s="331" t="s">
        <v>644</v>
      </c>
      <c r="E102" s="342">
        <f aca="true" t="shared" si="16" ref="E102:R102">E50+E51+E52</f>
        <v>0</v>
      </c>
      <c r="F102" s="342">
        <f t="shared" si="16"/>
        <v>0</v>
      </c>
      <c r="G102" s="342">
        <f t="shared" si="16"/>
        <v>0</v>
      </c>
      <c r="H102" s="342">
        <f t="shared" si="16"/>
        <v>0</v>
      </c>
      <c r="I102" s="342">
        <f t="shared" si="16"/>
        <v>0</v>
      </c>
      <c r="J102" s="342">
        <f t="shared" si="16"/>
        <v>0</v>
      </c>
      <c r="K102" s="342">
        <f t="shared" si="16"/>
        <v>0</v>
      </c>
      <c r="L102" s="342">
        <f t="shared" si="16"/>
        <v>0</v>
      </c>
      <c r="M102" s="342">
        <f t="shared" si="16"/>
        <v>0</v>
      </c>
      <c r="N102" s="342">
        <f t="shared" si="16"/>
        <v>0</v>
      </c>
      <c r="O102" s="342">
        <f t="shared" si="16"/>
        <v>0</v>
      </c>
      <c r="P102" s="331" t="s">
        <v>644</v>
      </c>
      <c r="Q102" s="342">
        <f t="shared" si="16"/>
        <v>0</v>
      </c>
      <c r="R102" s="342">
        <f t="shared" si="16"/>
        <v>0</v>
      </c>
      <c r="S102" s="214"/>
    </row>
    <row r="103" spans="1:19" ht="19.5" customHeight="1">
      <c r="A103" s="336"/>
      <c r="B103" s="335" t="s">
        <v>517</v>
      </c>
      <c r="C103" s="345">
        <f>C19+C49+C58+C65+C80+C88+C96</f>
        <v>47</v>
      </c>
      <c r="D103" s="345">
        <f>D58+D65+D80</f>
        <v>0</v>
      </c>
      <c r="E103" s="345">
        <f aca="true" t="shared" si="17" ref="E103:O103">E19+E49+E58+E65+E80+E88+E96</f>
        <v>6</v>
      </c>
      <c r="F103" s="345">
        <f t="shared" si="17"/>
        <v>41</v>
      </c>
      <c r="G103" s="345">
        <f t="shared" si="17"/>
        <v>833</v>
      </c>
      <c r="H103" s="345">
        <f t="shared" si="17"/>
        <v>4</v>
      </c>
      <c r="I103" s="345">
        <f t="shared" si="17"/>
        <v>16</v>
      </c>
      <c r="J103" s="345">
        <f t="shared" si="17"/>
        <v>25</v>
      </c>
      <c r="K103" s="345">
        <f t="shared" si="17"/>
        <v>0</v>
      </c>
      <c r="L103" s="345">
        <f t="shared" si="17"/>
        <v>2</v>
      </c>
      <c r="M103" s="345">
        <f t="shared" si="17"/>
        <v>1</v>
      </c>
      <c r="N103" s="345">
        <f t="shared" si="17"/>
        <v>733</v>
      </c>
      <c r="O103" s="345">
        <f t="shared" si="17"/>
        <v>186</v>
      </c>
      <c r="P103" s="345">
        <f>P19+P49+P58+P80+P96</f>
        <v>7</v>
      </c>
      <c r="Q103" s="345">
        <f>Q19+Q49+Q58+Q65+Q80+Q88+Q96</f>
        <v>25</v>
      </c>
      <c r="R103" s="345">
        <f>R19+R49+R58+R65+R80+R88+R96</f>
        <v>8</v>
      </c>
      <c r="S103" s="214"/>
    </row>
    <row r="104" spans="1:19" ht="18.75" customHeight="1">
      <c r="A104" s="336"/>
      <c r="B104" s="340" t="s">
        <v>518</v>
      </c>
      <c r="C104" s="342">
        <f>C8+C9+C10+C11+C12+C59+C66+C81+C82</f>
        <v>52</v>
      </c>
      <c r="D104" s="342">
        <f>D10+D59+D66</f>
        <v>0</v>
      </c>
      <c r="E104" s="342">
        <f aca="true" t="shared" si="18" ref="E104:O104">E8+E9+E10+E11+E12+E59+E66+E81+E82</f>
        <v>16</v>
      </c>
      <c r="F104" s="342">
        <f t="shared" si="18"/>
        <v>36</v>
      </c>
      <c r="G104" s="342">
        <f t="shared" si="18"/>
        <v>528</v>
      </c>
      <c r="H104" s="342">
        <f t="shared" si="18"/>
        <v>4</v>
      </c>
      <c r="I104" s="342">
        <f t="shared" si="18"/>
        <v>26</v>
      </c>
      <c r="J104" s="342">
        <f t="shared" si="18"/>
        <v>10</v>
      </c>
      <c r="K104" s="342">
        <f t="shared" si="18"/>
        <v>0</v>
      </c>
      <c r="L104" s="342">
        <f t="shared" si="18"/>
        <v>5</v>
      </c>
      <c r="M104" s="342">
        <f t="shared" si="18"/>
        <v>0</v>
      </c>
      <c r="N104" s="342">
        <f t="shared" si="18"/>
        <v>528</v>
      </c>
      <c r="O104" s="342">
        <f t="shared" si="18"/>
        <v>449.6</v>
      </c>
      <c r="P104" s="342">
        <f>P9+P11+P59</f>
        <v>0</v>
      </c>
      <c r="Q104" s="342">
        <f>Q8+Q9+Q10+Q11+Q12+Q59+Q66+Q81+Q82</f>
        <v>36</v>
      </c>
      <c r="R104" s="342">
        <f>R9+R10+R11+R12+R59+R66+R81</f>
        <v>0</v>
      </c>
      <c r="S104" s="214"/>
    </row>
    <row r="105" spans="1:19" ht="18.75" customHeight="1">
      <c r="A105" s="336"/>
      <c r="B105" s="443" t="s">
        <v>383</v>
      </c>
      <c r="C105" s="342">
        <f>C95</f>
        <v>0</v>
      </c>
      <c r="D105" s="413" t="str">
        <f aca="true" t="shared" si="19" ref="D105:R105">D95</f>
        <v>Х</v>
      </c>
      <c r="E105" s="342">
        <f t="shared" si="19"/>
        <v>0</v>
      </c>
      <c r="F105" s="342">
        <f t="shared" si="19"/>
        <v>0</v>
      </c>
      <c r="G105" s="342">
        <f t="shared" si="19"/>
        <v>0</v>
      </c>
      <c r="H105" s="342">
        <f t="shared" si="19"/>
        <v>0</v>
      </c>
      <c r="I105" s="342">
        <f t="shared" si="19"/>
        <v>0</v>
      </c>
      <c r="J105" s="342">
        <f t="shared" si="19"/>
        <v>0</v>
      </c>
      <c r="K105" s="342">
        <f t="shared" si="19"/>
        <v>0</v>
      </c>
      <c r="L105" s="342">
        <f t="shared" si="19"/>
        <v>0</v>
      </c>
      <c r="M105" s="342">
        <f t="shared" si="19"/>
        <v>0</v>
      </c>
      <c r="N105" s="342">
        <f t="shared" si="19"/>
        <v>0</v>
      </c>
      <c r="O105" s="342">
        <f t="shared" si="19"/>
        <v>0</v>
      </c>
      <c r="P105" s="413" t="str">
        <f t="shared" si="19"/>
        <v>Х</v>
      </c>
      <c r="Q105" s="342">
        <f t="shared" si="19"/>
        <v>0</v>
      </c>
      <c r="R105" s="342">
        <f t="shared" si="19"/>
        <v>0</v>
      </c>
      <c r="S105" s="214"/>
    </row>
    <row r="106" spans="1:19" ht="60" customHeight="1">
      <c r="A106" s="327"/>
      <c r="B106" s="335" t="s">
        <v>537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8" t="s">
        <v>644</v>
      </c>
      <c r="Q106" s="217"/>
      <c r="R106" s="217"/>
      <c r="S106" s="214"/>
    </row>
    <row r="107" spans="1:19" ht="18.75" customHeight="1">
      <c r="A107" s="667"/>
      <c r="B107" s="667"/>
      <c r="C107" s="667"/>
      <c r="D107" s="667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7"/>
      <c r="P107" s="667"/>
      <c r="Q107" s="667"/>
      <c r="R107" s="667"/>
      <c r="S107" s="214"/>
    </row>
    <row r="108" spans="1:19" ht="42" customHeight="1">
      <c r="A108" s="327">
        <v>29</v>
      </c>
      <c r="B108" s="335" t="s">
        <v>538</v>
      </c>
      <c r="C108" s="329">
        <f>C109+C111+C113+C114+C115+C116</f>
        <v>0</v>
      </c>
      <c r="D108" s="329">
        <f aca="true" t="shared" si="20" ref="D108:Q108">D109+D111+D113+D114+D115+D116</f>
        <v>0</v>
      </c>
      <c r="E108" s="329">
        <f t="shared" si="20"/>
        <v>0</v>
      </c>
      <c r="F108" s="329">
        <f t="shared" si="20"/>
        <v>0</v>
      </c>
      <c r="G108" s="329">
        <f t="shared" si="20"/>
        <v>0</v>
      </c>
      <c r="H108" s="329">
        <f t="shared" si="20"/>
        <v>0</v>
      </c>
      <c r="I108" s="329">
        <f t="shared" si="20"/>
        <v>0</v>
      </c>
      <c r="J108" s="329">
        <f t="shared" si="20"/>
        <v>0</v>
      </c>
      <c r="K108" s="329">
        <f t="shared" si="20"/>
        <v>0</v>
      </c>
      <c r="L108" s="329">
        <f t="shared" si="20"/>
        <v>0</v>
      </c>
      <c r="M108" s="329">
        <f t="shared" si="20"/>
        <v>0</v>
      </c>
      <c r="N108" s="329">
        <f t="shared" si="20"/>
        <v>0</v>
      </c>
      <c r="O108" s="329">
        <f t="shared" si="20"/>
        <v>0</v>
      </c>
      <c r="P108" s="329">
        <f t="shared" si="20"/>
        <v>0</v>
      </c>
      <c r="Q108" s="329">
        <f t="shared" si="20"/>
        <v>0</v>
      </c>
      <c r="R108" s="329">
        <f>R109+R111+R113+R114+R115+R116</f>
        <v>0</v>
      </c>
      <c r="S108" s="214"/>
    </row>
    <row r="109" spans="1:19" ht="17.25" customHeight="1">
      <c r="A109" s="333"/>
      <c r="B109" s="335" t="s">
        <v>736</v>
      </c>
      <c r="C109" s="215"/>
      <c r="D109" s="228"/>
      <c r="E109" s="229"/>
      <c r="F109" s="229"/>
      <c r="G109" s="215"/>
      <c r="H109" s="229"/>
      <c r="I109" s="229"/>
      <c r="J109" s="229"/>
      <c r="K109" s="229"/>
      <c r="L109" s="220"/>
      <c r="M109" s="217"/>
      <c r="N109" s="217"/>
      <c r="O109" s="217"/>
      <c r="P109" s="220"/>
      <c r="Q109" s="220"/>
      <c r="R109" s="220"/>
      <c r="S109" s="214"/>
    </row>
    <row r="110" spans="1:19" ht="39.75" customHeight="1">
      <c r="A110" s="333"/>
      <c r="B110" s="332" t="s">
        <v>539</v>
      </c>
      <c r="C110" s="215"/>
      <c r="D110" s="228"/>
      <c r="E110" s="229"/>
      <c r="F110" s="229"/>
      <c r="G110" s="215"/>
      <c r="H110" s="229"/>
      <c r="I110" s="229"/>
      <c r="J110" s="229"/>
      <c r="K110" s="229"/>
      <c r="L110" s="220"/>
      <c r="M110" s="217"/>
      <c r="N110" s="217"/>
      <c r="O110" s="217"/>
      <c r="P110" s="220"/>
      <c r="Q110" s="220"/>
      <c r="R110" s="220"/>
      <c r="S110" s="214"/>
    </row>
    <row r="111" spans="1:19" ht="12.75" customHeight="1">
      <c r="A111" s="336"/>
      <c r="B111" s="335" t="s">
        <v>737</v>
      </c>
      <c r="C111" s="215"/>
      <c r="D111" s="228"/>
      <c r="E111" s="229"/>
      <c r="F111" s="229"/>
      <c r="G111" s="215"/>
      <c r="H111" s="229"/>
      <c r="I111" s="229"/>
      <c r="J111" s="229"/>
      <c r="K111" s="229"/>
      <c r="L111" s="220"/>
      <c r="M111" s="217"/>
      <c r="N111" s="217"/>
      <c r="O111" s="217"/>
      <c r="P111" s="220"/>
      <c r="Q111" s="220"/>
      <c r="R111" s="220"/>
      <c r="S111" s="214"/>
    </row>
    <row r="112" spans="1:19" ht="42" customHeight="1">
      <c r="A112" s="336"/>
      <c r="B112" s="332" t="s">
        <v>539</v>
      </c>
      <c r="C112" s="215"/>
      <c r="D112" s="228"/>
      <c r="E112" s="229"/>
      <c r="F112" s="229"/>
      <c r="G112" s="215"/>
      <c r="H112" s="229"/>
      <c r="I112" s="229"/>
      <c r="J112" s="229"/>
      <c r="K112" s="229"/>
      <c r="L112" s="220"/>
      <c r="M112" s="217"/>
      <c r="N112" s="217"/>
      <c r="O112" s="217"/>
      <c r="P112" s="220"/>
      <c r="Q112" s="220"/>
      <c r="R112" s="220"/>
      <c r="S112" s="214"/>
    </row>
    <row r="113" spans="1:19" ht="18.75" customHeight="1">
      <c r="A113" s="336"/>
      <c r="B113" s="340" t="s">
        <v>288</v>
      </c>
      <c r="C113" s="215"/>
      <c r="D113" s="228"/>
      <c r="E113" s="229"/>
      <c r="F113" s="229"/>
      <c r="G113" s="215"/>
      <c r="H113" s="229"/>
      <c r="I113" s="229"/>
      <c r="J113" s="229"/>
      <c r="K113" s="229"/>
      <c r="L113" s="220"/>
      <c r="M113" s="217"/>
      <c r="N113" s="217"/>
      <c r="O113" s="217"/>
      <c r="P113" s="220"/>
      <c r="Q113" s="220"/>
      <c r="R113" s="220"/>
      <c r="S113" s="214"/>
    </row>
    <row r="114" spans="1:19" ht="18" customHeight="1">
      <c r="A114" s="336"/>
      <c r="B114" s="335" t="s">
        <v>517</v>
      </c>
      <c r="C114" s="215"/>
      <c r="D114" s="228"/>
      <c r="E114" s="229"/>
      <c r="F114" s="229"/>
      <c r="G114" s="215"/>
      <c r="H114" s="229"/>
      <c r="I114" s="229"/>
      <c r="J114" s="229"/>
      <c r="K114" s="229"/>
      <c r="L114" s="220"/>
      <c r="M114" s="217"/>
      <c r="N114" s="217"/>
      <c r="O114" s="217"/>
      <c r="P114" s="220"/>
      <c r="Q114" s="220"/>
      <c r="R114" s="220"/>
      <c r="S114" s="214"/>
    </row>
    <row r="115" spans="1:19" ht="18" customHeight="1">
      <c r="A115" s="336"/>
      <c r="B115" s="340" t="s">
        <v>518</v>
      </c>
      <c r="C115" s="215"/>
      <c r="D115" s="228"/>
      <c r="E115" s="229"/>
      <c r="F115" s="229"/>
      <c r="G115" s="215"/>
      <c r="H115" s="229"/>
      <c r="I115" s="229"/>
      <c r="J115" s="229"/>
      <c r="K115" s="229"/>
      <c r="L115" s="220"/>
      <c r="M115" s="217"/>
      <c r="N115" s="217"/>
      <c r="O115" s="217"/>
      <c r="P115" s="220"/>
      <c r="Q115" s="220"/>
      <c r="R115" s="220"/>
      <c r="S115" s="214"/>
    </row>
    <row r="116" spans="1:19" ht="18" customHeight="1">
      <c r="A116" s="341"/>
      <c r="B116" s="443" t="s">
        <v>383</v>
      </c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214"/>
    </row>
    <row r="117" spans="1:19" ht="13.5" customHeight="1">
      <c r="A117" s="295"/>
      <c r="B117" s="296"/>
      <c r="C117" s="290"/>
      <c r="D117" s="291"/>
      <c r="E117" s="292"/>
      <c r="F117" s="292"/>
      <c r="G117" s="290"/>
      <c r="H117" s="292"/>
      <c r="I117" s="292"/>
      <c r="J117" s="292"/>
      <c r="K117" s="292"/>
      <c r="L117" s="293"/>
      <c r="M117" s="294"/>
      <c r="N117" s="294"/>
      <c r="O117" s="294"/>
      <c r="P117" s="293"/>
      <c r="Q117" s="293"/>
      <c r="R117" s="293"/>
      <c r="S117" s="214"/>
    </row>
    <row r="118" spans="1:19" ht="39" customHeight="1">
      <c r="A118" s="665" t="s">
        <v>289</v>
      </c>
      <c r="B118" s="666"/>
      <c r="C118" s="668"/>
      <c r="D118" s="668"/>
      <c r="E118" s="668"/>
      <c r="F118" s="668"/>
      <c r="G118" s="668"/>
      <c r="H118" s="668"/>
      <c r="I118" s="668"/>
      <c r="J118" s="668"/>
      <c r="K118" s="668"/>
      <c r="L118" s="668"/>
      <c r="M118" s="668"/>
      <c r="N118" s="668"/>
      <c r="O118" s="668"/>
      <c r="P118" s="668"/>
      <c r="Q118" s="668"/>
      <c r="R118" s="668"/>
      <c r="S118" s="214"/>
    </row>
    <row r="119" spans="1:19" ht="12.75">
      <c r="A119" s="225"/>
      <c r="B119" s="226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14"/>
    </row>
    <row r="120" spans="1:19" ht="12.75">
      <c r="A120" s="225"/>
      <c r="B120" s="226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14"/>
    </row>
    <row r="121" spans="1:19" ht="12.75">
      <c r="A121" s="225"/>
      <c r="B121" s="226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14"/>
    </row>
    <row r="122" spans="1:19" ht="24" customHeight="1">
      <c r="A122" s="230" t="s">
        <v>745</v>
      </c>
      <c r="B122" s="230"/>
      <c r="C122" s="230"/>
      <c r="D122" s="230"/>
      <c r="E122" s="230"/>
      <c r="F122" s="230"/>
      <c r="G122" s="230"/>
      <c r="H122" s="230"/>
      <c r="I122" s="230" t="s">
        <v>746</v>
      </c>
      <c r="J122" s="230"/>
      <c r="K122" s="230"/>
      <c r="L122" s="231"/>
      <c r="M122" s="231"/>
      <c r="N122" s="214"/>
      <c r="O122" s="214"/>
      <c r="P122" s="231"/>
      <c r="Q122" s="231"/>
      <c r="R122" s="231"/>
      <c r="S122" s="214"/>
    </row>
    <row r="123" spans="1:19" ht="24.75" customHeight="1">
      <c r="A123" s="230" t="s">
        <v>747</v>
      </c>
      <c r="B123" s="230"/>
      <c r="C123" s="230"/>
      <c r="D123" s="230"/>
      <c r="E123" s="230"/>
      <c r="F123" s="230"/>
      <c r="G123" s="230"/>
      <c r="H123" s="230"/>
      <c r="I123" s="230" t="s">
        <v>811</v>
      </c>
      <c r="J123" s="230"/>
      <c r="K123" s="230"/>
      <c r="L123" s="214"/>
      <c r="M123" s="214"/>
      <c r="N123" s="214"/>
      <c r="O123" s="214"/>
      <c r="P123" s="214"/>
      <c r="Q123" s="214"/>
      <c r="R123" s="214"/>
      <c r="S123" s="214"/>
    </row>
    <row r="124" spans="1:19" ht="12.7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</row>
    <row r="125" spans="1:19" ht="12.7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</row>
    <row r="126" spans="1:19" ht="12.7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 t="s">
        <v>715</v>
      </c>
      <c r="L126" s="214"/>
      <c r="M126" s="214"/>
      <c r="N126" s="214"/>
      <c r="O126" s="214"/>
      <c r="P126" s="214"/>
      <c r="Q126" s="214"/>
      <c r="R126" s="214"/>
      <c r="S126" s="214"/>
    </row>
    <row r="127" spans="1:19" ht="12.7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</row>
    <row r="128" spans="1:19" ht="12.7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</row>
    <row r="129" spans="1:19" ht="12.7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</row>
    <row r="130" spans="1:19" ht="12.7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</row>
    <row r="131" spans="1:19" ht="12.7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</row>
    <row r="132" spans="1:19" ht="12.7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</row>
    <row r="133" spans="1:19" ht="12.7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</row>
    <row r="134" spans="1:18" ht="12.7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1:18" ht="12.7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</row>
    <row r="136" spans="1:18" ht="12.7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</row>
    <row r="137" spans="1:18" ht="12.7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</row>
    <row r="138" spans="1:18" ht="12.7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</row>
    <row r="139" spans="1:18" ht="12.7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</row>
    <row r="140" spans="1:18" ht="12.7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</row>
    <row r="141" spans="1:18" ht="12.7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</row>
    <row r="142" spans="1:18" ht="12.7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</row>
    <row r="143" spans="1:18" ht="12.7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</row>
    <row r="144" spans="1:18" ht="12.7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</row>
    <row r="145" spans="1:18" ht="12.7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</row>
    <row r="146" spans="1:18" ht="12.7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</row>
    <row r="147" spans="1:18" ht="12.7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</row>
    <row r="148" spans="1:18" ht="12.7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</row>
    <row r="149" spans="1:18" ht="12.7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</row>
    <row r="150" spans="1:18" ht="12.7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</row>
  </sheetData>
  <sheetProtection/>
  <protectedRanges>
    <protectedRange sqref="P1:R4 A1:L4" name="Диапазон7"/>
    <protectedRange sqref="H10:L11 Q10:R11 E10:E11 D10 H15:L15 Q15:R15 D15:E15 H17:L17 Q17:R17 E17" name="Диапазон2"/>
    <protectedRange sqref="F31 G76:G82 Q8 G61:G73 C53 F75 C8:L8 G36:G44 F35 F60 F45 C60 C35 C45 C75 G27:G30 G32:G34 C31 F81:F83 G54:G59 F53 C9:C26 F20:F26 G117 G109:G115 G20:G25 F9:G19 G46:G52 G84:G96" name="Диапазон1"/>
    <protectedRange sqref="H19:L19 P19:R19 E19" name="Диапазон3"/>
    <protectedRange sqref="G26:O26 R26 E20:E26 G31:O31 Q31:R31 H20:L25 Q20:Q26" name="Диапазон4"/>
    <protectedRange sqref="G35:O35 E35 H32:L34 Q32:R35 H28:L30 D28:F30 D32:F34 Q28:R30 H95:L95 Q95:R95 E95:F95" name="Диапазон5"/>
    <protectedRange sqref="D37:F44 H37:L44 Q37:R44" name="Диапазон6"/>
    <protectedRange sqref="G74" name="Диапазон1_1"/>
  </protectedRanges>
  <mergeCells count="21">
    <mergeCell ref="E5:E6"/>
    <mergeCell ref="C118:R118"/>
    <mergeCell ref="L5:L6"/>
    <mergeCell ref="A1:D1"/>
    <mergeCell ref="A2:F2"/>
    <mergeCell ref="A3:K3"/>
    <mergeCell ref="A4:R4"/>
    <mergeCell ref="D5:D6"/>
    <mergeCell ref="J5:J6"/>
    <mergeCell ref="M5:M6"/>
    <mergeCell ref="O5:O6"/>
    <mergeCell ref="K5:K6"/>
    <mergeCell ref="H5:I5"/>
    <mergeCell ref="A118:B118"/>
    <mergeCell ref="A5:A6"/>
    <mergeCell ref="B5:B6"/>
    <mergeCell ref="C5:C6"/>
    <mergeCell ref="A107:R107"/>
    <mergeCell ref="N5:N6"/>
    <mergeCell ref="F5:G5"/>
    <mergeCell ref="P5:R5"/>
  </mergeCells>
  <printOptions horizontalCentered="1"/>
  <pageMargins left="0.1968503937007874" right="0.1968503937007874" top="0.7874015748031497" bottom="0.5905511811023623" header="0.4724409448818898" footer="0.3937007874015748"/>
  <pageSetup firstPageNumber="82" useFirstPageNumber="1" horizontalDpi="300" verticalDpi="300" orientation="landscape" paperSize="9" scale="80" r:id="rId1"/>
  <headerFooter scaleWithDoc="0"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8"/>
  <sheetViews>
    <sheetView showZeros="0" zoomScale="70" zoomScaleNormal="70" zoomScalePageLayoutView="0" workbookViewId="0" topLeftCell="A1">
      <selection activeCell="A17" sqref="A17:A18"/>
    </sheetView>
  </sheetViews>
  <sheetFormatPr defaultColWidth="8.875" defaultRowHeight="12.75"/>
  <cols>
    <col min="1" max="1" width="3.25390625" style="232" customWidth="1"/>
    <col min="2" max="2" width="37.125" style="232" customWidth="1"/>
    <col min="3" max="3" width="18.25390625" style="232" customWidth="1"/>
    <col min="4" max="4" width="14.00390625" style="232" customWidth="1"/>
    <col min="5" max="6" width="12.75390625" style="232" customWidth="1"/>
    <col min="7" max="7" width="13.875" style="232" customWidth="1"/>
    <col min="8" max="8" width="13.75390625" style="232" customWidth="1"/>
    <col min="9" max="9" width="13.25390625" style="232" customWidth="1"/>
    <col min="10" max="10" width="19.00390625" style="232" customWidth="1"/>
    <col min="11" max="16384" width="8.875" style="232" customWidth="1"/>
  </cols>
  <sheetData>
    <row r="1" spans="1:10" s="207" customFormat="1" ht="12.75">
      <c r="A1" s="488" t="s">
        <v>553</v>
      </c>
      <c r="B1" s="488"/>
      <c r="C1" s="488"/>
      <c r="D1" s="97"/>
      <c r="E1" s="111"/>
      <c r="F1" s="111"/>
      <c r="G1" s="205"/>
      <c r="H1" s="205"/>
      <c r="I1" s="205"/>
      <c r="J1" s="206"/>
    </row>
    <row r="2" spans="1:10" s="207" customFormat="1" ht="12.75">
      <c r="A2" s="489" t="s">
        <v>15</v>
      </c>
      <c r="B2" s="489"/>
      <c r="C2" s="489"/>
      <c r="D2" s="489"/>
      <c r="E2" s="489"/>
      <c r="F2" s="94"/>
      <c r="G2" s="205"/>
      <c r="H2" s="205"/>
      <c r="I2" s="205"/>
      <c r="J2" s="206"/>
    </row>
    <row r="3" spans="1:14" s="207" customFormat="1" ht="12.75">
      <c r="A3" s="489" t="s">
        <v>16</v>
      </c>
      <c r="B3" s="489"/>
      <c r="C3" s="489"/>
      <c r="D3" s="489"/>
      <c r="E3" s="489"/>
      <c r="F3" s="489"/>
      <c r="G3" s="209"/>
      <c r="H3" s="209"/>
      <c r="I3" s="209"/>
      <c r="J3" s="210"/>
      <c r="K3" s="210"/>
      <c r="L3" s="210"/>
      <c r="M3" s="210"/>
      <c r="N3" s="208"/>
    </row>
    <row r="4" spans="1:12" ht="60" customHeight="1">
      <c r="A4" s="679" t="s">
        <v>424</v>
      </c>
      <c r="B4" s="679"/>
      <c r="C4" s="679"/>
      <c r="D4" s="679"/>
      <c r="E4" s="679"/>
      <c r="F4" s="679"/>
      <c r="G4" s="679"/>
      <c r="H4" s="679"/>
      <c r="I4" s="679"/>
      <c r="J4" s="679"/>
      <c r="K4" s="233"/>
      <c r="L4" s="233"/>
    </row>
    <row r="5" spans="1:10" ht="54.75" customHeight="1">
      <c r="A5" s="680" t="s">
        <v>552</v>
      </c>
      <c r="B5" s="674" t="s">
        <v>542</v>
      </c>
      <c r="C5" s="676" t="s">
        <v>425</v>
      </c>
      <c r="D5" s="678" t="s">
        <v>426</v>
      </c>
      <c r="E5" s="678"/>
      <c r="F5" s="678" t="s">
        <v>427</v>
      </c>
      <c r="G5" s="678"/>
      <c r="H5" s="678" t="s">
        <v>428</v>
      </c>
      <c r="I5" s="678"/>
      <c r="J5" s="676" t="s">
        <v>429</v>
      </c>
    </row>
    <row r="6" spans="1:10" ht="52.5" customHeight="1">
      <c r="A6" s="675"/>
      <c r="B6" s="675"/>
      <c r="C6" s="677"/>
      <c r="D6" s="444" t="s">
        <v>543</v>
      </c>
      <c r="E6" s="444" t="s">
        <v>544</v>
      </c>
      <c r="F6" s="444" t="s">
        <v>543</v>
      </c>
      <c r="G6" s="444" t="s">
        <v>544</v>
      </c>
      <c r="H6" s="444" t="s">
        <v>543</v>
      </c>
      <c r="I6" s="444" t="s">
        <v>544</v>
      </c>
      <c r="J6" s="677"/>
    </row>
    <row r="7" spans="1:10" ht="14.25" customHeight="1">
      <c r="A7" s="238"/>
      <c r="B7" s="238" t="s">
        <v>575</v>
      </c>
      <c r="C7" s="239">
        <v>1</v>
      </c>
      <c r="D7" s="240">
        <v>2</v>
      </c>
      <c r="E7" s="240">
        <v>3</v>
      </c>
      <c r="F7" s="240">
        <v>4</v>
      </c>
      <c r="G7" s="240">
        <v>5</v>
      </c>
      <c r="H7" s="240">
        <v>6</v>
      </c>
      <c r="I7" s="240">
        <v>7</v>
      </c>
      <c r="J7" s="240">
        <v>8</v>
      </c>
    </row>
    <row r="8" spans="1:10" ht="40.5" customHeight="1">
      <c r="A8" s="241">
        <v>1</v>
      </c>
      <c r="B8" s="242" t="s">
        <v>545</v>
      </c>
      <c r="C8" s="245">
        <f aca="true" t="shared" si="0" ref="C8:C14">E8+G8+I8+J8</f>
        <v>0</v>
      </c>
      <c r="D8" s="234"/>
      <c r="E8" s="234"/>
      <c r="F8" s="234"/>
      <c r="G8" s="234"/>
      <c r="H8" s="234"/>
      <c r="I8" s="234"/>
      <c r="J8" s="234"/>
    </row>
    <row r="9" spans="1:10" ht="29.25" customHeight="1">
      <c r="A9" s="241">
        <v>2</v>
      </c>
      <c r="B9" s="446" t="s">
        <v>430</v>
      </c>
      <c r="C9" s="245">
        <f t="shared" si="0"/>
        <v>0</v>
      </c>
      <c r="D9" s="234"/>
      <c r="E9" s="234"/>
      <c r="F9" s="234"/>
      <c r="G9" s="234"/>
      <c r="H9" s="234"/>
      <c r="I9" s="234"/>
      <c r="J9" s="234"/>
    </row>
    <row r="10" spans="1:10" ht="51">
      <c r="A10" s="241">
        <v>3</v>
      </c>
      <c r="B10" s="445" t="s">
        <v>384</v>
      </c>
      <c r="C10" s="245"/>
      <c r="D10" s="234"/>
      <c r="E10" s="234"/>
      <c r="F10" s="234"/>
      <c r="G10" s="234"/>
      <c r="H10" s="234"/>
      <c r="I10" s="234"/>
      <c r="J10" s="234"/>
    </row>
    <row r="11" spans="1:10" ht="76.5">
      <c r="A11" s="241">
        <v>4</v>
      </c>
      <c r="B11" s="242" t="s">
        <v>546</v>
      </c>
      <c r="C11" s="245">
        <f t="shared" si="0"/>
        <v>0</v>
      </c>
      <c r="D11" s="234"/>
      <c r="E11" s="234"/>
      <c r="F11" s="234"/>
      <c r="G11" s="234"/>
      <c r="H11" s="234"/>
      <c r="I11" s="234"/>
      <c r="J11" s="234"/>
    </row>
    <row r="12" spans="1:10" ht="25.5">
      <c r="A12" s="241">
        <v>5</v>
      </c>
      <c r="B12" s="242" t="s">
        <v>547</v>
      </c>
      <c r="C12" s="245">
        <f t="shared" si="0"/>
        <v>0</v>
      </c>
      <c r="D12" s="234"/>
      <c r="E12" s="234"/>
      <c r="F12" s="234"/>
      <c r="G12" s="234"/>
      <c r="H12" s="234"/>
      <c r="I12" s="234"/>
      <c r="J12" s="234"/>
    </row>
    <row r="13" spans="1:10" ht="66.75" customHeight="1">
      <c r="A13" s="241">
        <v>6</v>
      </c>
      <c r="B13" s="242" t="s">
        <v>548</v>
      </c>
      <c r="C13" s="245">
        <f t="shared" si="0"/>
        <v>0</v>
      </c>
      <c r="D13" s="234"/>
      <c r="E13" s="234"/>
      <c r="F13" s="234"/>
      <c r="G13" s="234"/>
      <c r="H13" s="234"/>
      <c r="I13" s="234"/>
      <c r="J13" s="234"/>
    </row>
    <row r="14" spans="1:10" ht="81" customHeight="1">
      <c r="A14" s="241">
        <v>7</v>
      </c>
      <c r="B14" s="243" t="s">
        <v>549</v>
      </c>
      <c r="C14" s="245">
        <f t="shared" si="0"/>
        <v>0</v>
      </c>
      <c r="D14" s="234"/>
      <c r="E14" s="234"/>
      <c r="F14" s="234"/>
      <c r="G14" s="234"/>
      <c r="H14" s="234"/>
      <c r="I14" s="234"/>
      <c r="J14" s="234"/>
    </row>
    <row r="15" spans="1:10" ht="18.75" customHeight="1">
      <c r="A15" s="235"/>
      <c r="B15" s="414" t="s">
        <v>585</v>
      </c>
      <c r="C15" s="420">
        <f aca="true" t="shared" si="1" ref="C15:J15">SUM(C8:C14)</f>
        <v>0</v>
      </c>
      <c r="D15" s="420">
        <f t="shared" si="1"/>
        <v>0</v>
      </c>
      <c r="E15" s="420">
        <f t="shared" si="1"/>
        <v>0</v>
      </c>
      <c r="F15" s="420">
        <f t="shared" si="1"/>
        <v>0</v>
      </c>
      <c r="G15" s="420">
        <f t="shared" si="1"/>
        <v>0</v>
      </c>
      <c r="H15" s="420">
        <f t="shared" si="1"/>
        <v>0</v>
      </c>
      <c r="I15" s="420">
        <f t="shared" si="1"/>
        <v>0</v>
      </c>
      <c r="J15" s="420">
        <f t="shared" si="1"/>
        <v>0</v>
      </c>
    </row>
    <row r="16" spans="1:4" s="230" customFormat="1" ht="9" customHeight="1">
      <c r="A16" s="236"/>
      <c r="B16" s="237"/>
      <c r="C16" s="236"/>
      <c r="D16" s="236"/>
    </row>
    <row r="17" spans="1:5" ht="12.75">
      <c r="A17" s="230"/>
      <c r="B17" s="230" t="s">
        <v>745</v>
      </c>
      <c r="C17" s="230"/>
      <c r="D17" s="230" t="s">
        <v>746</v>
      </c>
      <c r="E17" s="230"/>
    </row>
    <row r="18" spans="1:5" ht="25.5" customHeight="1">
      <c r="A18" s="230"/>
      <c r="B18" s="230" t="s">
        <v>747</v>
      </c>
      <c r="C18" s="230"/>
      <c r="D18" s="230" t="s">
        <v>593</v>
      </c>
      <c r="E18" s="230"/>
    </row>
  </sheetData>
  <sheetProtection/>
  <protectedRanges>
    <protectedRange sqref="A1:I3 L3:N3" name="Диапазон7"/>
    <protectedRange sqref="A4 C4:I4" name="Диапазон7_1"/>
  </protectedRanges>
  <mergeCells count="11">
    <mergeCell ref="A1:C1"/>
    <mergeCell ref="A2:E2"/>
    <mergeCell ref="A3:F3"/>
    <mergeCell ref="F5:G5"/>
    <mergeCell ref="A5:A6"/>
    <mergeCell ref="B5:B6"/>
    <mergeCell ref="C5:C6"/>
    <mergeCell ref="D5:E5"/>
    <mergeCell ref="H5:I5"/>
    <mergeCell ref="A4:J4"/>
    <mergeCell ref="J5:J6"/>
  </mergeCells>
  <printOptions/>
  <pageMargins left="0.5905511811023623" right="0" top="0.4724409448818898" bottom="0.3937007874015748" header="0.3937007874015748" footer="0.1968503937007874"/>
  <pageSetup firstPageNumber="90" useFirstPageNumber="1" horizontalDpi="600" verticalDpi="600" orientation="landscape" paperSize="9" scale="85" r:id="rId1"/>
  <headerFooter scaleWithDoc="0"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H23"/>
  <sheetViews>
    <sheetView zoomScale="70" zoomScaleNormal="70" zoomScalePageLayoutView="0" workbookViewId="0" topLeftCell="A1">
      <selection activeCell="A1" sqref="A1"/>
    </sheetView>
  </sheetViews>
  <sheetFormatPr defaultColWidth="8.875" defaultRowHeight="12.75"/>
  <cols>
    <col min="1" max="1" width="8.875" style="415" customWidth="1"/>
    <col min="2" max="2" width="44.75390625" style="415" customWidth="1"/>
    <col min="3" max="3" width="20.375" style="415" customWidth="1"/>
    <col min="4" max="4" width="11.125" style="415" customWidth="1"/>
    <col min="5" max="16384" width="8.875" style="415" customWidth="1"/>
  </cols>
  <sheetData>
    <row r="2" spans="1:4" ht="15.75">
      <c r="A2" s="684" t="s">
        <v>385</v>
      </c>
      <c r="B2" s="684"/>
      <c r="C2" s="684"/>
      <c r="D2" s="684"/>
    </row>
    <row r="3" spans="1:8" ht="78.75" customHeight="1">
      <c r="A3" s="685" t="s">
        <v>386</v>
      </c>
      <c r="B3" s="685"/>
      <c r="C3" s="685"/>
      <c r="D3" s="416"/>
      <c r="E3" s="416"/>
      <c r="F3" s="416"/>
      <c r="G3" s="416"/>
      <c r="H3" s="416"/>
    </row>
    <row r="5" spans="1:3" ht="30.75" customHeight="1">
      <c r="A5" s="421" t="s">
        <v>387</v>
      </c>
      <c r="B5" s="421" t="s">
        <v>388</v>
      </c>
      <c r="C5" s="421" t="s">
        <v>232</v>
      </c>
    </row>
    <row r="6" spans="1:3" ht="15.75">
      <c r="A6" s="417" t="s">
        <v>575</v>
      </c>
      <c r="B6" s="417" t="s">
        <v>588</v>
      </c>
      <c r="C6" s="417">
        <v>1</v>
      </c>
    </row>
    <row r="7" spans="1:3" ht="108.75" customHeight="1">
      <c r="A7" s="681" t="s">
        <v>642</v>
      </c>
      <c r="B7" s="418" t="s">
        <v>389</v>
      </c>
      <c r="C7" s="419"/>
    </row>
    <row r="8" spans="1:3" ht="15.75">
      <c r="A8" s="682"/>
      <c r="B8" s="418" t="s">
        <v>390</v>
      </c>
      <c r="C8" s="419"/>
    </row>
    <row r="9" spans="1:3" ht="15.75">
      <c r="A9" s="683"/>
      <c r="B9" s="418" t="s">
        <v>391</v>
      </c>
      <c r="C9" s="419"/>
    </row>
    <row r="10" spans="1:3" ht="63" customHeight="1">
      <c r="A10" s="681" t="s">
        <v>658</v>
      </c>
      <c r="B10" s="418" t="s">
        <v>392</v>
      </c>
      <c r="C10" s="419"/>
    </row>
    <row r="11" spans="1:3" ht="15.75">
      <c r="A11" s="682"/>
      <c r="B11" s="418" t="s">
        <v>390</v>
      </c>
      <c r="C11" s="419"/>
    </row>
    <row r="12" spans="1:3" ht="15.75">
      <c r="A12" s="683"/>
      <c r="B12" s="418" t="s">
        <v>391</v>
      </c>
      <c r="C12" s="419"/>
    </row>
    <row r="13" spans="1:3" ht="45.75" customHeight="1">
      <c r="A13" s="681" t="s">
        <v>672</v>
      </c>
      <c r="B13" s="418" t="s">
        <v>393</v>
      </c>
      <c r="C13" s="419"/>
    </row>
    <row r="14" spans="1:3" ht="15.75">
      <c r="A14" s="682"/>
      <c r="B14" s="418" t="s">
        <v>390</v>
      </c>
      <c r="C14" s="419"/>
    </row>
    <row r="15" spans="1:3" ht="15.75">
      <c r="A15" s="683"/>
      <c r="B15" s="418" t="s">
        <v>391</v>
      </c>
      <c r="C15" s="419"/>
    </row>
    <row r="19" spans="1:5" s="232" customFormat="1" ht="12.75">
      <c r="A19" s="230" t="s">
        <v>745</v>
      </c>
      <c r="B19" s="230"/>
      <c r="C19" s="230" t="s">
        <v>746</v>
      </c>
      <c r="D19" s="230"/>
      <c r="E19" s="230"/>
    </row>
    <row r="20" spans="1:5" s="232" customFormat="1" ht="24" customHeight="1">
      <c r="A20" s="230" t="s">
        <v>747</v>
      </c>
      <c r="B20" s="230"/>
      <c r="C20" s="230"/>
      <c r="D20" s="230"/>
      <c r="E20" s="230"/>
    </row>
    <row r="23" ht="12.75">
      <c r="A23" s="230" t="s">
        <v>593</v>
      </c>
    </row>
  </sheetData>
  <sheetProtection/>
  <mergeCells count="5">
    <mergeCell ref="A13:A15"/>
    <mergeCell ref="A2:D2"/>
    <mergeCell ref="A3:C3"/>
    <mergeCell ref="A7:A9"/>
    <mergeCell ref="A10:A12"/>
  </mergeCells>
  <printOptions/>
  <pageMargins left="0.7874015748031497" right="0.7480314960629921" top="0.7874015748031497" bottom="0.7874015748031497" header="0.5118110236220472" footer="0.5118110236220472"/>
  <pageSetup firstPageNumber="91" useFirstPageNumber="1"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"/>
  <sheetViews>
    <sheetView showZeros="0" zoomScale="70" zoomScaleNormal="70" zoomScalePageLayoutView="0" workbookViewId="0" topLeftCell="A1">
      <selection activeCell="A1" sqref="A1:D1"/>
    </sheetView>
  </sheetViews>
  <sheetFormatPr defaultColWidth="8.875" defaultRowHeight="12.75"/>
  <cols>
    <col min="1" max="1" width="21.125" style="282" customWidth="1"/>
    <col min="2" max="2" width="32.75390625" style="282" customWidth="1"/>
    <col min="3" max="4" width="16.125" style="282" customWidth="1"/>
    <col min="5" max="6" width="16.25390625" style="282" customWidth="1"/>
    <col min="7" max="7" width="23.00390625" style="282" customWidth="1"/>
    <col min="8" max="16384" width="8.875" style="282" customWidth="1"/>
  </cols>
  <sheetData>
    <row r="1" spans="1:11" s="281" customFormat="1" ht="12.75">
      <c r="A1" s="671" t="s">
        <v>136</v>
      </c>
      <c r="B1" s="671"/>
      <c r="C1" s="671"/>
      <c r="D1" s="671"/>
      <c r="E1" s="244"/>
      <c r="F1" s="244"/>
      <c r="G1" s="244"/>
      <c r="H1" s="98"/>
      <c r="I1" s="98"/>
      <c r="J1" s="98"/>
      <c r="K1" s="98"/>
    </row>
    <row r="2" spans="1:11" s="281" customFormat="1" ht="12.75">
      <c r="A2" s="672" t="s">
        <v>15</v>
      </c>
      <c r="B2" s="672"/>
      <c r="C2" s="672"/>
      <c r="D2" s="672"/>
      <c r="E2" s="672"/>
      <c r="F2" s="672"/>
      <c r="G2" s="95"/>
      <c r="H2" s="98"/>
      <c r="I2" s="98"/>
      <c r="J2" s="98"/>
      <c r="K2" s="98"/>
    </row>
    <row r="3" spans="1:11" s="281" customFormat="1" ht="12.75" customHeight="1">
      <c r="A3" s="489" t="s">
        <v>16</v>
      </c>
      <c r="B3" s="489"/>
      <c r="C3" s="489"/>
      <c r="D3" s="489"/>
      <c r="E3" s="489"/>
      <c r="F3" s="489"/>
      <c r="G3" s="95"/>
      <c r="H3" s="95"/>
      <c r="I3" s="95"/>
      <c r="J3" s="95"/>
      <c r="K3" s="95"/>
    </row>
    <row r="4" spans="1:7" ht="44.25" customHeight="1">
      <c r="A4" s="688" t="s">
        <v>127</v>
      </c>
      <c r="B4" s="688"/>
      <c r="C4" s="688"/>
      <c r="D4" s="688"/>
      <c r="E4" s="688"/>
      <c r="F4" s="688"/>
      <c r="G4" s="688"/>
    </row>
    <row r="5" spans="1:7" ht="57.75" customHeight="1">
      <c r="A5" s="686" t="s">
        <v>135</v>
      </c>
      <c r="B5" s="686" t="s">
        <v>128</v>
      </c>
      <c r="C5" s="678" t="s">
        <v>129</v>
      </c>
      <c r="D5" s="678"/>
      <c r="E5" s="678" t="s">
        <v>130</v>
      </c>
      <c r="F5" s="678"/>
      <c r="G5" s="686" t="s">
        <v>131</v>
      </c>
    </row>
    <row r="6" spans="1:7" ht="102" customHeight="1">
      <c r="A6" s="687"/>
      <c r="B6" s="687"/>
      <c r="C6" s="444" t="s">
        <v>132</v>
      </c>
      <c r="D6" s="444" t="s">
        <v>133</v>
      </c>
      <c r="E6" s="444" t="s">
        <v>132</v>
      </c>
      <c r="F6" s="444" t="s">
        <v>133</v>
      </c>
      <c r="G6" s="687"/>
    </row>
    <row r="7" spans="1:7" ht="14.25" customHeight="1">
      <c r="A7" s="284" t="s">
        <v>575</v>
      </c>
      <c r="B7" s="283">
        <v>1</v>
      </c>
      <c r="C7" s="283">
        <v>2</v>
      </c>
      <c r="D7" s="283">
        <v>3</v>
      </c>
      <c r="E7" s="283">
        <v>4</v>
      </c>
      <c r="F7" s="283">
        <v>5</v>
      </c>
      <c r="G7" s="283">
        <v>6</v>
      </c>
    </row>
    <row r="8" spans="1:7" ht="21" customHeight="1">
      <c r="A8" s="422" t="s">
        <v>394</v>
      </c>
      <c r="B8" s="449">
        <f aca="true" t="shared" si="0" ref="B8:G8">B9+B10+B11</f>
        <v>0</v>
      </c>
      <c r="C8" s="449">
        <f t="shared" si="0"/>
        <v>0</v>
      </c>
      <c r="D8" s="449">
        <f t="shared" si="0"/>
        <v>0</v>
      </c>
      <c r="E8" s="449">
        <f t="shared" si="0"/>
        <v>0</v>
      </c>
      <c r="F8" s="449">
        <f t="shared" si="0"/>
        <v>0</v>
      </c>
      <c r="G8" s="449">
        <f t="shared" si="0"/>
        <v>0</v>
      </c>
    </row>
    <row r="9" spans="1:7" ht="16.5" customHeight="1">
      <c r="A9" s="423" t="s">
        <v>739</v>
      </c>
      <c r="B9" s="285">
        <f>D9+F9+G9</f>
        <v>0</v>
      </c>
      <c r="C9" s="285"/>
      <c r="D9" s="285"/>
      <c r="E9" s="285"/>
      <c r="F9" s="285"/>
      <c r="G9" s="285"/>
    </row>
    <row r="10" spans="1:7" ht="16.5" customHeight="1">
      <c r="A10" s="424" t="s">
        <v>740</v>
      </c>
      <c r="B10" s="285">
        <f>D10+F10+G10</f>
        <v>0</v>
      </c>
      <c r="C10" s="285"/>
      <c r="D10" s="285"/>
      <c r="E10" s="285"/>
      <c r="F10" s="285"/>
      <c r="G10" s="285"/>
    </row>
    <row r="11" spans="1:7" ht="16.5" customHeight="1">
      <c r="A11" s="423" t="s">
        <v>134</v>
      </c>
      <c r="B11" s="285">
        <f>D11+F11+G11</f>
        <v>0</v>
      </c>
      <c r="C11" s="285"/>
      <c r="D11" s="285"/>
      <c r="E11" s="285"/>
      <c r="F11" s="285"/>
      <c r="G11" s="285"/>
    </row>
    <row r="12" spans="2:3" s="286" customFormat="1" ht="14.25" customHeight="1">
      <c r="B12" s="287"/>
      <c r="C12" s="287"/>
    </row>
    <row r="13" spans="2:3" s="286" customFormat="1" ht="14.25" customHeight="1">
      <c r="B13" s="287"/>
      <c r="C13" s="287"/>
    </row>
    <row r="14" spans="2:3" s="286" customFormat="1" ht="14.25" customHeight="1">
      <c r="B14" s="287"/>
      <c r="C14" s="287"/>
    </row>
    <row r="15" spans="2:6" ht="12.75">
      <c r="B15" s="286" t="s">
        <v>745</v>
      </c>
      <c r="C15" s="286"/>
      <c r="D15" s="286" t="s">
        <v>746</v>
      </c>
      <c r="E15" s="286"/>
      <c r="F15" s="286"/>
    </row>
    <row r="16" spans="2:6" ht="24" customHeight="1">
      <c r="B16" s="286" t="s">
        <v>747</v>
      </c>
      <c r="C16" s="286"/>
      <c r="D16" s="286" t="s">
        <v>593</v>
      </c>
      <c r="E16" s="286"/>
      <c r="F16" s="286"/>
    </row>
  </sheetData>
  <sheetProtection/>
  <protectedRanges>
    <protectedRange sqref="A4 C4:F4" name="Диапазон7_1"/>
    <protectedRange sqref="A1:K3" name="Диапазон7_3"/>
  </protectedRanges>
  <mergeCells count="9">
    <mergeCell ref="A5:A6"/>
    <mergeCell ref="B5:B6"/>
    <mergeCell ref="E5:F5"/>
    <mergeCell ref="G5:G6"/>
    <mergeCell ref="C5:D5"/>
    <mergeCell ref="A1:D1"/>
    <mergeCell ref="A2:F2"/>
    <mergeCell ref="A4:G4"/>
    <mergeCell ref="A3:F3"/>
  </mergeCells>
  <printOptions/>
  <pageMargins left="0.4724409448818898" right="0.1968503937007874" top="0.7874015748031497" bottom="0.3937007874015748" header="0.4724409448818898" footer="0.5118110236220472"/>
  <pageSetup firstPageNumber="101" useFirstPageNumber="1" horizontalDpi="600" verticalDpi="600" orientation="landscape" paperSize="9" scale="98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T24"/>
  <sheetViews>
    <sheetView zoomScalePageLayoutView="0" workbookViewId="0" topLeftCell="A1">
      <selection activeCell="G17" sqref="G17"/>
    </sheetView>
  </sheetViews>
  <sheetFormatPr defaultColWidth="8.875" defaultRowHeight="12.75"/>
  <cols>
    <col min="1" max="1" width="11.00390625" style="246" bestFit="1" customWidth="1"/>
    <col min="2" max="2" width="10.625" style="246" customWidth="1"/>
    <col min="3" max="3" width="5.75390625" style="246" bestFit="1" customWidth="1"/>
    <col min="4" max="4" width="6.25390625" style="246" bestFit="1" customWidth="1"/>
    <col min="5" max="5" width="8.25390625" style="246" bestFit="1" customWidth="1"/>
    <col min="6" max="6" width="7.625" style="246" bestFit="1" customWidth="1"/>
    <col min="7" max="7" width="9.375" style="246" bestFit="1" customWidth="1"/>
    <col min="8" max="8" width="6.875" style="246" customWidth="1"/>
    <col min="9" max="9" width="7.25390625" style="246" bestFit="1" customWidth="1"/>
    <col min="10" max="10" width="6.875" style="246" bestFit="1" customWidth="1"/>
    <col min="11" max="11" width="7.25390625" style="246" bestFit="1" customWidth="1"/>
    <col min="12" max="12" width="6.875" style="246" bestFit="1" customWidth="1"/>
    <col min="13" max="13" width="7.25390625" style="246" bestFit="1" customWidth="1"/>
    <col min="14" max="14" width="6.875" style="246" bestFit="1" customWidth="1"/>
    <col min="15" max="15" width="7.25390625" style="246" bestFit="1" customWidth="1"/>
    <col min="16" max="16" width="6.875" style="246" bestFit="1" customWidth="1"/>
    <col min="17" max="20" width="8.25390625" style="246" bestFit="1" customWidth="1"/>
    <col min="21" max="16384" width="8.875" style="246" customWidth="1"/>
  </cols>
  <sheetData>
    <row r="1" spans="1:16" ht="12.75">
      <c r="A1" s="690" t="s">
        <v>72</v>
      </c>
      <c r="B1" s="690"/>
      <c r="C1" s="690"/>
      <c r="D1" s="435"/>
      <c r="E1" s="435"/>
      <c r="F1" s="435"/>
      <c r="G1" s="435"/>
      <c r="H1" s="435"/>
      <c r="I1" s="435"/>
      <c r="J1" s="435"/>
      <c r="K1" s="247"/>
      <c r="L1" s="247"/>
      <c r="M1" s="247"/>
      <c r="N1" s="247"/>
      <c r="O1" s="247"/>
      <c r="P1" s="247"/>
    </row>
    <row r="2" spans="1:16" ht="12.75">
      <c r="A2" s="691" t="s">
        <v>825</v>
      </c>
      <c r="B2" s="691"/>
      <c r="C2" s="691"/>
      <c r="D2" s="436"/>
      <c r="E2" s="436"/>
      <c r="F2" s="436"/>
      <c r="G2" s="436"/>
      <c r="H2" s="436"/>
      <c r="I2" s="436"/>
      <c r="J2" s="436"/>
      <c r="K2" s="248"/>
      <c r="L2" s="248"/>
      <c r="M2" s="248"/>
      <c r="N2" s="248"/>
      <c r="O2" s="248"/>
      <c r="P2" s="248"/>
    </row>
    <row r="3" spans="1:16" ht="12.75" customHeight="1">
      <c r="A3" s="691" t="s">
        <v>832</v>
      </c>
      <c r="B3" s="691"/>
      <c r="C3" s="691"/>
      <c r="D3" s="691"/>
      <c r="E3" s="691"/>
      <c r="F3" s="691"/>
      <c r="G3" s="691"/>
      <c r="H3" s="691"/>
      <c r="I3" s="691"/>
      <c r="J3" s="691"/>
      <c r="K3" s="247"/>
      <c r="L3" s="247"/>
      <c r="M3" s="247"/>
      <c r="N3" s="247"/>
      <c r="O3" s="247"/>
      <c r="P3" s="247"/>
    </row>
    <row r="4" spans="1:20" ht="42" customHeight="1">
      <c r="A4" s="692" t="s">
        <v>615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</row>
    <row r="5" spans="1:20" ht="12.75">
      <c r="A5" s="252"/>
      <c r="B5" s="252"/>
      <c r="C5" s="253"/>
      <c r="D5" s="253"/>
      <c r="E5" s="689" t="s">
        <v>73</v>
      </c>
      <c r="F5" s="689"/>
      <c r="G5" s="689"/>
      <c r="H5" s="689"/>
      <c r="I5" s="689" t="s">
        <v>74</v>
      </c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</row>
    <row r="6" spans="1:20" ht="24" customHeight="1">
      <c r="A6" s="254"/>
      <c r="B6" s="254"/>
      <c r="C6" s="255"/>
      <c r="D6" s="255"/>
      <c r="E6" s="256"/>
      <c r="F6" s="256"/>
      <c r="G6" s="256"/>
      <c r="H6" s="256"/>
      <c r="I6" s="695" t="s">
        <v>84</v>
      </c>
      <c r="J6" s="696"/>
      <c r="K6" s="695" t="s">
        <v>85</v>
      </c>
      <c r="L6" s="696"/>
      <c r="M6" s="699" t="s">
        <v>86</v>
      </c>
      <c r="N6" s="700"/>
      <c r="O6" s="699" t="s">
        <v>87</v>
      </c>
      <c r="P6" s="700"/>
      <c r="Q6" s="704" t="s">
        <v>75</v>
      </c>
      <c r="R6" s="705"/>
      <c r="S6" s="705"/>
      <c r="T6" s="706"/>
    </row>
    <row r="7" spans="1:20" ht="84" customHeight="1">
      <c r="A7" s="257" t="s">
        <v>76</v>
      </c>
      <c r="B7" s="693" t="s">
        <v>77</v>
      </c>
      <c r="C7" s="693" t="s">
        <v>78</v>
      </c>
      <c r="D7" s="693" t="s">
        <v>79</v>
      </c>
      <c r="E7" s="693" t="s">
        <v>80</v>
      </c>
      <c r="F7" s="693" t="s">
        <v>81</v>
      </c>
      <c r="G7" s="693" t="s">
        <v>82</v>
      </c>
      <c r="H7" s="693" t="s">
        <v>83</v>
      </c>
      <c r="I7" s="697"/>
      <c r="J7" s="698"/>
      <c r="K7" s="697"/>
      <c r="L7" s="698"/>
      <c r="M7" s="701"/>
      <c r="N7" s="702"/>
      <c r="O7" s="701"/>
      <c r="P7" s="702"/>
      <c r="Q7" s="703" t="s">
        <v>88</v>
      </c>
      <c r="R7" s="703"/>
      <c r="S7" s="703" t="s">
        <v>89</v>
      </c>
      <c r="T7" s="703"/>
    </row>
    <row r="8" spans="1:20" ht="90" customHeight="1">
      <c r="A8" s="258"/>
      <c r="B8" s="694"/>
      <c r="C8" s="694"/>
      <c r="D8" s="694"/>
      <c r="E8" s="694"/>
      <c r="F8" s="694"/>
      <c r="G8" s="694"/>
      <c r="H8" s="694"/>
      <c r="I8" s="262" t="s">
        <v>90</v>
      </c>
      <c r="J8" s="262" t="s">
        <v>91</v>
      </c>
      <c r="K8" s="262" t="s">
        <v>90</v>
      </c>
      <c r="L8" s="262" t="s">
        <v>91</v>
      </c>
      <c r="M8" s="262" t="s">
        <v>90</v>
      </c>
      <c r="N8" s="262" t="s">
        <v>91</v>
      </c>
      <c r="O8" s="262" t="s">
        <v>90</v>
      </c>
      <c r="P8" s="262" t="s">
        <v>91</v>
      </c>
      <c r="Q8" s="262" t="s">
        <v>92</v>
      </c>
      <c r="R8" s="262" t="s">
        <v>93</v>
      </c>
      <c r="S8" s="262" t="s">
        <v>92</v>
      </c>
      <c r="T8" s="262" t="s">
        <v>93</v>
      </c>
    </row>
    <row r="9" spans="1:20" ht="12.75">
      <c r="A9" s="259" t="s">
        <v>575</v>
      </c>
      <c r="B9" s="259" t="s">
        <v>94</v>
      </c>
      <c r="C9" s="259" t="s">
        <v>191</v>
      </c>
      <c r="D9" s="259" t="s">
        <v>192</v>
      </c>
      <c r="E9" s="259" t="s">
        <v>95</v>
      </c>
      <c r="F9" s="259" t="s">
        <v>96</v>
      </c>
      <c r="G9" s="259" t="s">
        <v>97</v>
      </c>
      <c r="H9" s="259" t="s">
        <v>98</v>
      </c>
      <c r="I9" s="259" t="s">
        <v>99</v>
      </c>
      <c r="J9" s="259" t="s">
        <v>100</v>
      </c>
      <c r="K9" s="259" t="s">
        <v>101</v>
      </c>
      <c r="L9" s="259" t="s">
        <v>102</v>
      </c>
      <c r="M9" s="259" t="s">
        <v>103</v>
      </c>
      <c r="N9" s="259" t="s">
        <v>104</v>
      </c>
      <c r="O9" s="259" t="s">
        <v>105</v>
      </c>
      <c r="P9" s="259" t="s">
        <v>106</v>
      </c>
      <c r="Q9" s="259" t="s">
        <v>107</v>
      </c>
      <c r="R9" s="259" t="s">
        <v>108</v>
      </c>
      <c r="S9" s="259" t="s">
        <v>109</v>
      </c>
      <c r="T9" s="259" t="s">
        <v>110</v>
      </c>
    </row>
    <row r="10" spans="1:20" ht="36" customHeight="1">
      <c r="A10" s="260" t="s">
        <v>111</v>
      </c>
      <c r="B10" s="250">
        <v>2</v>
      </c>
      <c r="C10" s="250">
        <v>2</v>
      </c>
      <c r="D10" s="250"/>
      <c r="E10" s="250"/>
      <c r="F10" s="250">
        <v>1</v>
      </c>
      <c r="G10" s="250">
        <v>1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ht="24">
      <c r="A11" s="261" t="s">
        <v>112</v>
      </c>
      <c r="B11" s="251">
        <v>2</v>
      </c>
      <c r="C11" s="251">
        <v>2</v>
      </c>
      <c r="D11" s="251"/>
      <c r="E11" s="251"/>
      <c r="F11" s="251">
        <v>1</v>
      </c>
      <c r="G11" s="251">
        <v>1</v>
      </c>
      <c r="H11" s="251"/>
      <c r="I11" s="251"/>
      <c r="J11" s="251"/>
      <c r="K11" s="251"/>
      <c r="L11" s="251"/>
      <c r="M11" s="251"/>
      <c r="N11" s="251"/>
      <c r="O11" s="251"/>
      <c r="P11" s="251"/>
      <c r="Q11" s="249"/>
      <c r="R11" s="249"/>
      <c r="S11" s="249"/>
      <c r="T11" s="249"/>
    </row>
    <row r="12" spans="1:20" ht="12.75">
      <c r="A12" s="261" t="s">
        <v>113</v>
      </c>
      <c r="B12" s="251">
        <v>2</v>
      </c>
      <c r="C12" s="251">
        <v>2</v>
      </c>
      <c r="D12" s="251"/>
      <c r="E12" s="251"/>
      <c r="F12" s="251">
        <v>1</v>
      </c>
      <c r="G12" s="251">
        <v>1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49"/>
      <c r="R12" s="249"/>
      <c r="S12" s="249"/>
      <c r="T12" s="249"/>
    </row>
    <row r="13" spans="1:20" ht="12.75">
      <c r="A13" s="261" t="s">
        <v>114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49"/>
      <c r="R13" s="249"/>
      <c r="S13" s="249"/>
      <c r="T13" s="249"/>
    </row>
    <row r="14" spans="1:20" ht="12.75">
      <c r="A14" s="261" t="s">
        <v>115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49"/>
      <c r="R14" s="249"/>
      <c r="S14" s="249"/>
      <c r="T14" s="249"/>
    </row>
    <row r="15" spans="1:20" ht="12.75">
      <c r="A15" s="261" t="s">
        <v>116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49"/>
      <c r="R15" s="249"/>
      <c r="S15" s="249"/>
      <c r="T15" s="249"/>
    </row>
    <row r="16" spans="1:20" ht="12.75">
      <c r="A16" s="261" t="s">
        <v>117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49"/>
      <c r="R16" s="249"/>
      <c r="S16" s="249"/>
      <c r="T16" s="249"/>
    </row>
    <row r="17" spans="1:20" ht="24">
      <c r="A17" s="261" t="s">
        <v>118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49"/>
      <c r="R17" s="249"/>
      <c r="S17" s="249"/>
      <c r="T17" s="249"/>
    </row>
    <row r="18" spans="1:20" ht="12.75">
      <c r="A18" s="261" t="s">
        <v>119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49"/>
      <c r="R18" s="249"/>
      <c r="S18" s="249"/>
      <c r="T18" s="249"/>
    </row>
    <row r="19" spans="1:16" ht="12.75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</row>
    <row r="20" spans="1:16" ht="12.75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</row>
    <row r="21" spans="1:16" ht="12.75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  <row r="22" spans="1:10" ht="12.75">
      <c r="A22" s="297"/>
      <c r="B22" t="s">
        <v>564</v>
      </c>
      <c r="C22"/>
      <c r="D22" s="298"/>
      <c r="E22" s="298"/>
      <c r="F22" t="s">
        <v>137</v>
      </c>
      <c r="G22"/>
      <c r="H22"/>
      <c r="I22"/>
      <c r="J22" s="298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 t="s">
        <v>138</v>
      </c>
      <c r="C24"/>
      <c r="D24"/>
      <c r="E24"/>
      <c r="F24" t="s">
        <v>139</v>
      </c>
      <c r="G24"/>
      <c r="H24"/>
      <c r="I24"/>
      <c r="J24"/>
    </row>
  </sheetData>
  <sheetProtection/>
  <mergeCells count="20">
    <mergeCell ref="K6:L7"/>
    <mergeCell ref="M6:N7"/>
    <mergeCell ref="O6:P7"/>
    <mergeCell ref="S7:T7"/>
    <mergeCell ref="Q6:T6"/>
    <mergeCell ref="Q7:R7"/>
    <mergeCell ref="H7:H8"/>
    <mergeCell ref="F7:F8"/>
    <mergeCell ref="E7:E8"/>
    <mergeCell ref="I6:J7"/>
    <mergeCell ref="B7:B8"/>
    <mergeCell ref="C7:C8"/>
    <mergeCell ref="D7:D8"/>
    <mergeCell ref="G7:G8"/>
    <mergeCell ref="E5:H5"/>
    <mergeCell ref="A1:C1"/>
    <mergeCell ref="A2:C2"/>
    <mergeCell ref="A4:T4"/>
    <mergeCell ref="A3:J3"/>
    <mergeCell ref="I5:T5"/>
  </mergeCells>
  <printOptions horizontalCentered="1"/>
  <pageMargins left="0.1968503937007874" right="0.1968503937007874" top="0.7874015748031497" bottom="0.5905511811023623" header="0.4724409448818898" footer="0.3937007874015748"/>
  <pageSetup firstPageNumber="104" useFirstPageNumber="1"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showZeros="0" zoomScale="75" zoomScaleNormal="75" zoomScalePageLayoutView="0" workbookViewId="0" topLeftCell="A1">
      <selection activeCell="A4" sqref="A4:F4"/>
    </sheetView>
  </sheetViews>
  <sheetFormatPr defaultColWidth="9.00390625" defaultRowHeight="12.75"/>
  <cols>
    <col min="1" max="1" width="4.75390625" style="3" customWidth="1"/>
    <col min="2" max="2" width="23.125" style="3" customWidth="1"/>
    <col min="3" max="3" width="25.00390625" style="3" customWidth="1"/>
    <col min="4" max="5" width="22.25390625" style="3" customWidth="1"/>
    <col min="6" max="6" width="33.75390625" style="3" customWidth="1"/>
    <col min="7" max="7" width="20.375" style="3" customWidth="1"/>
    <col min="8" max="16384" width="9.125" style="3" customWidth="1"/>
  </cols>
  <sheetData>
    <row r="1" spans="1:3" s="1" customFormat="1" ht="12.75">
      <c r="A1" s="488" t="s">
        <v>717</v>
      </c>
      <c r="B1" s="488"/>
      <c r="C1"/>
    </row>
    <row r="2" spans="1:3" s="1" customFormat="1" ht="12.75">
      <c r="A2" s="489" t="s">
        <v>819</v>
      </c>
      <c r="B2" s="489"/>
      <c r="C2" s="489"/>
    </row>
    <row r="3" spans="1:5" s="1" customFormat="1" ht="12.75" customHeight="1">
      <c r="A3" s="489" t="s">
        <v>821</v>
      </c>
      <c r="B3" s="489"/>
      <c r="C3" s="489"/>
      <c r="D3" s="489"/>
      <c r="E3" s="489"/>
    </row>
    <row r="4" spans="1:7" s="1" customFormat="1" ht="40.5" customHeight="1">
      <c r="A4" s="492" t="s">
        <v>718</v>
      </c>
      <c r="B4" s="492"/>
      <c r="C4" s="492"/>
      <c r="D4" s="492"/>
      <c r="E4" s="492"/>
      <c r="F4" s="492"/>
      <c r="G4" s="49"/>
    </row>
    <row r="5" spans="1:6" s="1" customFormat="1" ht="22.5" customHeight="1">
      <c r="A5" s="482" t="s">
        <v>719</v>
      </c>
      <c r="B5" s="483"/>
      <c r="C5" s="484" t="s">
        <v>720</v>
      </c>
      <c r="D5" s="485"/>
      <c r="E5" s="485"/>
      <c r="F5" s="493" t="s">
        <v>316</v>
      </c>
    </row>
    <row r="6" spans="1:6" s="1" customFormat="1" ht="82.5" customHeight="1">
      <c r="A6" s="483"/>
      <c r="B6" s="483"/>
      <c r="C6" s="425" t="s">
        <v>721</v>
      </c>
      <c r="D6" s="425" t="s">
        <v>722</v>
      </c>
      <c r="E6" s="425" t="s">
        <v>723</v>
      </c>
      <c r="F6" s="493"/>
    </row>
    <row r="7" spans="1:6" s="1" customFormat="1" ht="16.5" customHeight="1">
      <c r="A7" s="486">
        <v>1</v>
      </c>
      <c r="B7" s="487"/>
      <c r="C7" s="383">
        <v>2</v>
      </c>
      <c r="D7" s="383">
        <v>3</v>
      </c>
      <c r="E7" s="383">
        <v>4</v>
      </c>
      <c r="F7" s="355">
        <v>5</v>
      </c>
    </row>
    <row r="8" spans="1:7" s="1" customFormat="1" ht="18" customHeight="1">
      <c r="A8" s="490">
        <f>C8+D8</f>
        <v>0</v>
      </c>
      <c r="B8" s="491"/>
      <c r="C8" s="384"/>
      <c r="D8" s="384"/>
      <c r="E8" s="384"/>
      <c r="F8" s="354"/>
      <c r="G8" s="3"/>
    </row>
    <row r="9" spans="1:7" s="1" customFormat="1" ht="18" customHeight="1">
      <c r="A9" s="451"/>
      <c r="B9" s="451"/>
      <c r="C9" s="50"/>
      <c r="D9" s="50"/>
      <c r="E9" s="50"/>
      <c r="F9" s="452"/>
      <c r="G9" s="3"/>
    </row>
    <row r="10" spans="1:7" s="1" customFormat="1" ht="23.25" customHeight="1">
      <c r="A10" s="50"/>
      <c r="B10" s="50"/>
      <c r="C10" s="50"/>
      <c r="D10" s="50"/>
      <c r="E10" s="50"/>
      <c r="F10" s="3"/>
      <c r="G10" s="3"/>
    </row>
    <row r="11" spans="2:5" s="4" customFormat="1" ht="15.75">
      <c r="B11" s="4" t="s">
        <v>578</v>
      </c>
      <c r="E11" s="4" t="s">
        <v>579</v>
      </c>
    </row>
    <row r="12" s="4" customFormat="1" ht="15.75"/>
    <row r="13" spans="2:4" s="4" customFormat="1" ht="15.75">
      <c r="B13" s="473" t="s">
        <v>563</v>
      </c>
      <c r="C13" s="473"/>
      <c r="D13" s="473"/>
    </row>
    <row r="14" s="4" customFormat="1" ht="15.75"/>
    <row r="15" s="4" customFormat="1" ht="15.75">
      <c r="B15" s="4" t="s">
        <v>593</v>
      </c>
    </row>
    <row r="16" s="4" customFormat="1" ht="15.75"/>
    <row r="17" s="4" customFormat="1" ht="15.75"/>
    <row r="18" s="4" customFormat="1" ht="15.75"/>
    <row r="19" s="4" customFormat="1" ht="15.75"/>
    <row r="20" s="4" customFormat="1" ht="15.75"/>
    <row r="21" s="4" customFormat="1" ht="15.75"/>
  </sheetData>
  <sheetProtection/>
  <mergeCells count="10">
    <mergeCell ref="B13:D13"/>
    <mergeCell ref="A5:B6"/>
    <mergeCell ref="C5:E5"/>
    <mergeCell ref="A7:B7"/>
    <mergeCell ref="A1:B1"/>
    <mergeCell ref="A2:C2"/>
    <mergeCell ref="A3:E3"/>
    <mergeCell ref="A8:B8"/>
    <mergeCell ref="A4:F4"/>
    <mergeCell ref="F5:F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landscape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R47"/>
  <sheetViews>
    <sheetView zoomScale="85" zoomScaleNormal="85" zoomScalePageLayoutView="0" workbookViewId="0" topLeftCell="A1">
      <selection activeCell="A1" sqref="A1:B1"/>
    </sheetView>
  </sheetViews>
  <sheetFormatPr defaultColWidth="8.875" defaultRowHeight="12.75"/>
  <cols>
    <col min="1" max="1" width="6.875" style="315" bestFit="1" customWidth="1"/>
    <col min="2" max="2" width="81.00390625" style="315" customWidth="1"/>
    <col min="3" max="3" width="13.375" style="315" customWidth="1"/>
    <col min="4" max="16384" width="8.875" style="315" customWidth="1"/>
  </cols>
  <sheetData>
    <row r="1" spans="1:10" ht="12.75" customHeight="1">
      <c r="A1" s="708" t="s">
        <v>229</v>
      </c>
      <c r="B1" s="708"/>
      <c r="C1" s="437"/>
      <c r="D1" s="314"/>
      <c r="E1" s="314"/>
      <c r="F1" s="314"/>
      <c r="G1" s="314"/>
      <c r="H1" s="314"/>
      <c r="I1" s="314"/>
      <c r="J1" s="314"/>
    </row>
    <row r="2" spans="1:10" ht="12.75" customHeight="1">
      <c r="A2" s="709" t="s">
        <v>223</v>
      </c>
      <c r="B2" s="709"/>
      <c r="C2" s="709"/>
      <c r="D2" s="316"/>
      <c r="E2" s="316"/>
      <c r="F2" s="316"/>
      <c r="G2" s="316"/>
      <c r="H2" s="316"/>
      <c r="I2" s="316"/>
      <c r="J2" s="316"/>
    </row>
    <row r="3" spans="1:10" ht="12.75" customHeight="1">
      <c r="A3" s="709" t="s">
        <v>417</v>
      </c>
      <c r="B3" s="709"/>
      <c r="C3" s="305"/>
      <c r="D3" s="314"/>
      <c r="E3" s="314"/>
      <c r="F3" s="314"/>
      <c r="G3" s="314"/>
      <c r="H3" s="314"/>
      <c r="I3" s="314"/>
      <c r="J3" s="314"/>
    </row>
    <row r="4" spans="1:3" ht="66" customHeight="1">
      <c r="A4" s="710" t="s">
        <v>230</v>
      </c>
      <c r="B4" s="711"/>
      <c r="C4" s="711"/>
    </row>
    <row r="5" spans="1:3" ht="20.25" customHeight="1">
      <c r="A5" s="319" t="s">
        <v>626</v>
      </c>
      <c r="B5" s="320" t="s">
        <v>231</v>
      </c>
      <c r="C5" s="321" t="s">
        <v>232</v>
      </c>
    </row>
    <row r="6" spans="1:3" ht="12.75">
      <c r="A6" s="461" t="s">
        <v>233</v>
      </c>
      <c r="B6" s="462" t="s">
        <v>234</v>
      </c>
      <c r="C6" s="317"/>
    </row>
    <row r="7" spans="1:3" ht="12.75">
      <c r="A7" s="461" t="s">
        <v>235</v>
      </c>
      <c r="B7" s="463" t="s">
        <v>236</v>
      </c>
      <c r="C7" s="317"/>
    </row>
    <row r="8" spans="1:3" ht="12.75">
      <c r="A8" s="461" t="s">
        <v>237</v>
      </c>
      <c r="B8" s="463" t="s">
        <v>238</v>
      </c>
      <c r="C8" s="317"/>
    </row>
    <row r="9" spans="1:3" ht="12.75">
      <c r="A9" s="461" t="s">
        <v>239</v>
      </c>
      <c r="B9" s="463" t="s">
        <v>240</v>
      </c>
      <c r="C9" s="317"/>
    </row>
    <row r="10" spans="1:3" ht="12.75">
      <c r="A10" s="461" t="s">
        <v>241</v>
      </c>
      <c r="B10" s="463" t="s">
        <v>242</v>
      </c>
      <c r="C10" s="317"/>
    </row>
    <row r="11" spans="1:3" ht="24">
      <c r="A11" s="461" t="s">
        <v>243</v>
      </c>
      <c r="B11" s="464" t="s">
        <v>815</v>
      </c>
      <c r="C11" s="317"/>
    </row>
    <row r="12" spans="1:3" ht="12.75">
      <c r="A12" s="461" t="s">
        <v>244</v>
      </c>
      <c r="B12" s="463" t="s">
        <v>236</v>
      </c>
      <c r="C12" s="317"/>
    </row>
    <row r="13" spans="1:3" ht="12.75">
      <c r="A13" s="461" t="s">
        <v>245</v>
      </c>
      <c r="B13" s="463" t="s">
        <v>238</v>
      </c>
      <c r="C13" s="317"/>
    </row>
    <row r="14" spans="1:3" ht="12.75">
      <c r="A14" s="461" t="s">
        <v>246</v>
      </c>
      <c r="B14" s="463" t="s">
        <v>240</v>
      </c>
      <c r="C14" s="317"/>
    </row>
    <row r="15" spans="1:3" ht="12.75">
      <c r="A15" s="461" t="s">
        <v>247</v>
      </c>
      <c r="B15" s="463" t="s">
        <v>242</v>
      </c>
      <c r="C15" s="317"/>
    </row>
    <row r="16" spans="1:3" ht="24">
      <c r="A16" s="461" t="s">
        <v>248</v>
      </c>
      <c r="B16" s="464" t="s">
        <v>249</v>
      </c>
      <c r="C16" s="317"/>
    </row>
    <row r="17" spans="1:3" ht="12.75">
      <c r="A17" s="461" t="s">
        <v>250</v>
      </c>
      <c r="B17" s="463" t="s">
        <v>236</v>
      </c>
      <c r="C17" s="317"/>
    </row>
    <row r="18" spans="1:3" ht="12.75">
      <c r="A18" s="461" t="s">
        <v>251</v>
      </c>
      <c r="B18" s="463" t="s">
        <v>238</v>
      </c>
      <c r="C18" s="317"/>
    </row>
    <row r="19" spans="1:3" ht="12.75">
      <c r="A19" s="461" t="s">
        <v>252</v>
      </c>
      <c r="B19" s="463" t="s">
        <v>240</v>
      </c>
      <c r="C19" s="317"/>
    </row>
    <row r="20" spans="1:3" ht="12.75">
      <c r="A20" s="461" t="s">
        <v>253</v>
      </c>
      <c r="B20" s="463" t="s">
        <v>242</v>
      </c>
      <c r="C20" s="317"/>
    </row>
    <row r="21" spans="1:3" ht="12.75">
      <c r="A21" s="461" t="s">
        <v>254</v>
      </c>
      <c r="B21" s="464" t="s">
        <v>255</v>
      </c>
      <c r="C21" s="317"/>
    </row>
    <row r="22" spans="1:3" ht="12.75">
      <c r="A22" s="461" t="s">
        <v>256</v>
      </c>
      <c r="B22" s="464" t="s">
        <v>257</v>
      </c>
      <c r="C22" s="317"/>
    </row>
    <row r="23" spans="1:3" ht="12.75">
      <c r="A23" s="461" t="s">
        <v>258</v>
      </c>
      <c r="B23" s="463" t="s">
        <v>236</v>
      </c>
      <c r="C23" s="317"/>
    </row>
    <row r="24" spans="1:3" ht="12.75">
      <c r="A24" s="461" t="s">
        <v>259</v>
      </c>
      <c r="B24" s="463" t="s">
        <v>238</v>
      </c>
      <c r="C24" s="317"/>
    </row>
    <row r="25" spans="1:3" ht="12.75">
      <c r="A25" s="461" t="s">
        <v>260</v>
      </c>
      <c r="B25" s="463" t="s">
        <v>240</v>
      </c>
      <c r="C25" s="317"/>
    </row>
    <row r="26" spans="1:3" ht="12.75">
      <c r="A26" s="461" t="s">
        <v>261</v>
      </c>
      <c r="B26" s="463" t="s">
        <v>242</v>
      </c>
      <c r="C26" s="317"/>
    </row>
    <row r="27" spans="1:3" ht="12.75">
      <c r="A27" s="461" t="s">
        <v>262</v>
      </c>
      <c r="B27" s="464" t="s">
        <v>263</v>
      </c>
      <c r="C27" s="317"/>
    </row>
    <row r="28" spans="1:3" ht="24">
      <c r="A28" s="461" t="s">
        <v>264</v>
      </c>
      <c r="B28" s="464" t="s">
        <v>265</v>
      </c>
      <c r="C28" s="317"/>
    </row>
    <row r="29" spans="1:3" ht="12.75">
      <c r="A29" s="461" t="s">
        <v>266</v>
      </c>
      <c r="B29" s="463" t="s">
        <v>236</v>
      </c>
      <c r="C29" s="317"/>
    </row>
    <row r="30" spans="1:3" ht="12.75">
      <c r="A30" s="461" t="s">
        <v>267</v>
      </c>
      <c r="B30" s="463" t="s">
        <v>238</v>
      </c>
      <c r="C30" s="317"/>
    </row>
    <row r="31" spans="1:3" ht="12.75">
      <c r="A31" s="461" t="s">
        <v>268</v>
      </c>
      <c r="B31" s="463" t="s">
        <v>240</v>
      </c>
      <c r="C31" s="317"/>
    </row>
    <row r="32" spans="1:3" ht="12.75">
      <c r="A32" s="461" t="s">
        <v>269</v>
      </c>
      <c r="B32" s="463" t="s">
        <v>242</v>
      </c>
      <c r="C32" s="317"/>
    </row>
    <row r="33" spans="1:3" ht="24">
      <c r="A33" s="461" t="s">
        <v>270</v>
      </c>
      <c r="B33" s="464" t="s">
        <v>816</v>
      </c>
      <c r="C33" s="317"/>
    </row>
    <row r="34" spans="1:3" ht="12.75">
      <c r="A34" s="461" t="s">
        <v>271</v>
      </c>
      <c r="B34" s="463" t="s">
        <v>236</v>
      </c>
      <c r="C34" s="317"/>
    </row>
    <row r="35" spans="1:3" ht="12.75">
      <c r="A35" s="461" t="s">
        <v>272</v>
      </c>
      <c r="B35" s="463" t="s">
        <v>238</v>
      </c>
      <c r="C35" s="317"/>
    </row>
    <row r="36" spans="1:3" ht="12.75">
      <c r="A36" s="461" t="s">
        <v>273</v>
      </c>
      <c r="B36" s="463" t="s">
        <v>240</v>
      </c>
      <c r="C36" s="317"/>
    </row>
    <row r="37" spans="1:3" ht="12.75">
      <c r="A37" s="461" t="s">
        <v>274</v>
      </c>
      <c r="B37" s="463" t="s">
        <v>242</v>
      </c>
      <c r="C37" s="317"/>
    </row>
    <row r="38" spans="1:3" ht="12.75">
      <c r="A38" s="461" t="s">
        <v>812</v>
      </c>
      <c r="B38" s="464" t="s">
        <v>817</v>
      </c>
      <c r="C38" s="317"/>
    </row>
    <row r="39" spans="1:3" ht="12.75">
      <c r="A39" s="461" t="s">
        <v>275</v>
      </c>
      <c r="B39" s="463" t="s">
        <v>236</v>
      </c>
      <c r="C39" s="317"/>
    </row>
    <row r="40" spans="1:3" ht="12.75">
      <c r="A40" s="461" t="s">
        <v>276</v>
      </c>
      <c r="B40" s="463" t="s">
        <v>238</v>
      </c>
      <c r="C40" s="317"/>
    </row>
    <row r="41" spans="1:3" ht="12.75">
      <c r="A41" s="461" t="s">
        <v>277</v>
      </c>
      <c r="B41" s="463" t="s">
        <v>240</v>
      </c>
      <c r="C41" s="317"/>
    </row>
    <row r="42" spans="1:3" ht="12.75">
      <c r="A42" s="461" t="s">
        <v>813</v>
      </c>
      <c r="B42" s="463" t="s">
        <v>242</v>
      </c>
      <c r="C42" s="317"/>
    </row>
    <row r="43" spans="1:3" ht="24">
      <c r="A43" s="461" t="s">
        <v>709</v>
      </c>
      <c r="B43" s="464" t="s">
        <v>814</v>
      </c>
      <c r="C43" s="317"/>
    </row>
    <row r="44" spans="1:3" ht="12.75">
      <c r="A44" s="461" t="s">
        <v>710</v>
      </c>
      <c r="B44" s="464" t="s">
        <v>278</v>
      </c>
      <c r="C44" s="317"/>
    </row>
    <row r="45" spans="1:3" ht="12.75">
      <c r="A45" s="465"/>
      <c r="B45" s="466"/>
      <c r="C45" s="467"/>
    </row>
    <row r="47" spans="1:18" ht="76.5" customHeight="1">
      <c r="A47" s="318"/>
      <c r="B47" s="707" t="s">
        <v>280</v>
      </c>
      <c r="C47" s="707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</row>
  </sheetData>
  <sheetProtection/>
  <mergeCells count="5">
    <mergeCell ref="B47:C47"/>
    <mergeCell ref="A1:B1"/>
    <mergeCell ref="A2:C2"/>
    <mergeCell ref="A3:B3"/>
    <mergeCell ref="A4:C4"/>
  </mergeCells>
  <printOptions/>
  <pageMargins left="0.3937007874015748" right="0.1968503937007874" top="0.7874015748031497" bottom="0.5905511811023623" header="0.4724409448818898" footer="0.3937007874015748"/>
  <pageSetup firstPageNumber="136" useFirstPageNumber="1" horizontalDpi="600" verticalDpi="600" orientation="portrait" paperSize="9" scale="95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"/>
  <sheetViews>
    <sheetView showZeros="0" zoomScale="90" zoomScaleNormal="90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3.25390625" style="264" bestFit="1" customWidth="1"/>
    <col min="2" max="2" width="25.625" style="264" customWidth="1"/>
    <col min="3" max="3" width="6.25390625" style="264" customWidth="1"/>
    <col min="4" max="4" width="6.875" style="264" customWidth="1"/>
    <col min="5" max="5" width="7.25390625" style="264" customWidth="1"/>
    <col min="6" max="6" width="6.875" style="264" customWidth="1"/>
    <col min="7" max="7" width="7.25390625" style="264" customWidth="1"/>
    <col min="8" max="8" width="6.75390625" style="264" customWidth="1"/>
    <col min="9" max="9" width="6.25390625" style="264" customWidth="1"/>
    <col min="10" max="10" width="6.625" style="264" customWidth="1"/>
    <col min="11" max="11" width="9.375" style="264" bestFit="1" customWidth="1"/>
    <col min="12" max="13" width="6.625" style="264" customWidth="1"/>
    <col min="14" max="14" width="7.125" style="264" customWidth="1"/>
    <col min="15" max="15" width="6.25390625" style="264" customWidth="1"/>
    <col min="16" max="16" width="6.75390625" style="264" customWidth="1"/>
    <col min="17" max="17" width="6.625" style="264" customWidth="1"/>
    <col min="18" max="19" width="6.875" style="264" customWidth="1"/>
    <col min="20" max="16384" width="9.125" style="264" customWidth="1"/>
  </cols>
  <sheetData>
    <row r="1" spans="1:20" s="266" customFormat="1" ht="12.75">
      <c r="A1" s="671" t="s">
        <v>126</v>
      </c>
      <c r="B1" s="671"/>
      <c r="C1" s="244"/>
      <c r="D1" s="244"/>
      <c r="E1" s="244"/>
      <c r="F1" s="244"/>
      <c r="G1" s="244"/>
      <c r="H1" s="244"/>
      <c r="I1" s="244"/>
      <c r="J1" s="244"/>
      <c r="K1" s="265"/>
      <c r="L1" s="265"/>
      <c r="M1" s="265"/>
      <c r="N1" s="265"/>
      <c r="O1" s="263"/>
      <c r="P1" s="263"/>
      <c r="Q1" s="263"/>
      <c r="R1" s="263"/>
      <c r="S1" s="263"/>
      <c r="T1" s="263"/>
    </row>
    <row r="2" spans="1:20" s="266" customFormat="1" ht="12.75">
      <c r="A2" s="718" t="s">
        <v>830</v>
      </c>
      <c r="B2" s="718"/>
      <c r="C2" s="718"/>
      <c r="D2" s="718"/>
      <c r="E2" s="718"/>
      <c r="F2" s="718"/>
      <c r="G2" s="718"/>
      <c r="H2" s="718"/>
      <c r="I2" s="244"/>
      <c r="J2" s="244"/>
      <c r="K2" s="265"/>
      <c r="L2" s="265"/>
      <c r="M2" s="265"/>
      <c r="N2" s="265"/>
      <c r="O2" s="263"/>
      <c r="P2" s="263"/>
      <c r="Q2" s="263"/>
      <c r="R2" s="263"/>
      <c r="S2" s="263"/>
      <c r="T2" s="263"/>
    </row>
    <row r="3" spans="1:19" s="266" customFormat="1" ht="12.75">
      <c r="A3" s="719" t="s">
        <v>831</v>
      </c>
      <c r="B3" s="719"/>
      <c r="C3" s="719"/>
      <c r="D3" s="719"/>
      <c r="E3" s="719"/>
      <c r="F3" s="719"/>
      <c r="G3" s="719"/>
      <c r="H3" s="719"/>
      <c r="I3" s="719"/>
      <c r="J3" s="719"/>
      <c r="K3" s="277"/>
      <c r="L3" s="277"/>
      <c r="M3" s="277"/>
      <c r="N3" s="277"/>
      <c r="O3" s="277"/>
      <c r="P3" s="277"/>
      <c r="Q3" s="277"/>
      <c r="R3" s="277"/>
      <c r="S3" s="277"/>
    </row>
    <row r="4" spans="1:19" s="266" customFormat="1" ht="63.75" customHeight="1">
      <c r="A4" s="720" t="s">
        <v>120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</row>
    <row r="5" spans="1:19" s="266" customFormat="1" ht="28.5" customHeight="1">
      <c r="A5" s="712" t="s">
        <v>552</v>
      </c>
      <c r="B5" s="712" t="s">
        <v>627</v>
      </c>
      <c r="C5" s="712" t="s">
        <v>628</v>
      </c>
      <c r="D5" s="722" t="s">
        <v>629</v>
      </c>
      <c r="E5" s="723"/>
      <c r="F5" s="724"/>
      <c r="G5" s="716" t="s">
        <v>630</v>
      </c>
      <c r="H5" s="712" t="s">
        <v>631</v>
      </c>
      <c r="I5" s="712" t="s">
        <v>613</v>
      </c>
      <c r="J5" s="479" t="s">
        <v>608</v>
      </c>
      <c r="K5" s="479" t="s">
        <v>611</v>
      </c>
      <c r="L5" s="479" t="s">
        <v>629</v>
      </c>
      <c r="M5" s="479"/>
      <c r="N5" s="712" t="s">
        <v>632</v>
      </c>
      <c r="O5" s="712" t="s">
        <v>633</v>
      </c>
      <c r="P5" s="713" t="s">
        <v>634</v>
      </c>
      <c r="Q5" s="714"/>
      <c r="R5" s="712" t="s">
        <v>635</v>
      </c>
      <c r="S5" s="712" t="s">
        <v>636</v>
      </c>
    </row>
    <row r="6" spans="1:19" s="266" customFormat="1" ht="168.75" customHeight="1">
      <c r="A6" s="712"/>
      <c r="B6" s="712"/>
      <c r="C6" s="712"/>
      <c r="D6" s="300" t="s">
        <v>637</v>
      </c>
      <c r="E6" s="300" t="s">
        <v>638</v>
      </c>
      <c r="F6" s="300" t="s">
        <v>639</v>
      </c>
      <c r="G6" s="717"/>
      <c r="H6" s="712"/>
      <c r="I6" s="712"/>
      <c r="J6" s="479"/>
      <c r="K6" s="479"/>
      <c r="L6" s="301" t="s">
        <v>609</v>
      </c>
      <c r="M6" s="301" t="s">
        <v>610</v>
      </c>
      <c r="N6" s="712"/>
      <c r="O6" s="712"/>
      <c r="P6" s="300" t="s">
        <v>640</v>
      </c>
      <c r="Q6" s="300" t="s">
        <v>641</v>
      </c>
      <c r="R6" s="712"/>
      <c r="S6" s="712"/>
    </row>
    <row r="7" spans="1:19" s="268" customFormat="1" ht="12.75">
      <c r="A7" s="267"/>
      <c r="B7" s="267" t="s">
        <v>575</v>
      </c>
      <c r="C7" s="267">
        <v>1</v>
      </c>
      <c r="D7" s="267">
        <v>2</v>
      </c>
      <c r="E7" s="267">
        <v>3</v>
      </c>
      <c r="F7" s="267">
        <v>4</v>
      </c>
      <c r="G7" s="267">
        <v>5</v>
      </c>
      <c r="H7" s="267">
        <v>6</v>
      </c>
      <c r="I7" s="267">
        <v>7</v>
      </c>
      <c r="J7" s="267">
        <v>8</v>
      </c>
      <c r="K7" s="267">
        <v>9</v>
      </c>
      <c r="L7" s="267">
        <v>10</v>
      </c>
      <c r="M7" s="267">
        <v>11</v>
      </c>
      <c r="N7" s="267">
        <v>12</v>
      </c>
      <c r="O7" s="267">
        <v>13</v>
      </c>
      <c r="P7" s="267">
        <v>14</v>
      </c>
      <c r="Q7" s="267">
        <v>15</v>
      </c>
      <c r="R7" s="267">
        <v>16</v>
      </c>
      <c r="S7" s="267">
        <v>17</v>
      </c>
    </row>
    <row r="8" spans="1:19" s="266" customFormat="1" ht="81" customHeight="1">
      <c r="A8" s="269" t="s">
        <v>642</v>
      </c>
      <c r="B8" s="270" t="s">
        <v>121</v>
      </c>
      <c r="C8" s="278">
        <f>D8+E8+F8</f>
        <v>0</v>
      </c>
      <c r="D8" s="279"/>
      <c r="E8" s="278"/>
      <c r="F8" s="278"/>
      <c r="G8" s="279"/>
      <c r="H8" s="278"/>
      <c r="I8" s="278">
        <f>IF((F8+H8)=(J8+K8),(J8+K8),"ОШ!")</f>
        <v>0</v>
      </c>
      <c r="J8" s="278"/>
      <c r="K8" s="278"/>
      <c r="L8" s="278"/>
      <c r="M8" s="278"/>
      <c r="N8" s="279"/>
      <c r="O8" s="278">
        <f>Q8+R8+S8</f>
        <v>0</v>
      </c>
      <c r="P8" s="278"/>
      <c r="Q8" s="278"/>
      <c r="R8" s="278"/>
      <c r="S8" s="278"/>
    </row>
    <row r="9" spans="1:19" s="266" customFormat="1" ht="83.25" customHeight="1">
      <c r="A9" s="269" t="s">
        <v>658</v>
      </c>
      <c r="B9" s="270" t="s">
        <v>122</v>
      </c>
      <c r="C9" s="278">
        <f>D9+E9+F9</f>
        <v>0</v>
      </c>
      <c r="D9" s="279"/>
      <c r="E9" s="279"/>
      <c r="F9" s="279"/>
      <c r="G9" s="279"/>
      <c r="H9" s="279"/>
      <c r="I9" s="278">
        <f>IF((F9+H9)=(J9+K9),(J9+K9),"ОШ!")</f>
        <v>0</v>
      </c>
      <c r="J9" s="278"/>
      <c r="K9" s="278"/>
      <c r="L9" s="278"/>
      <c r="M9" s="278"/>
      <c r="N9" s="279"/>
      <c r="O9" s="278">
        <f>Q9+R9+S9</f>
        <v>0</v>
      </c>
      <c r="P9" s="278"/>
      <c r="Q9" s="278"/>
      <c r="R9" s="278"/>
      <c r="S9" s="278"/>
    </row>
    <row r="10" spans="1:19" s="266" customFormat="1" ht="131.25" customHeight="1">
      <c r="A10" s="269" t="s">
        <v>672</v>
      </c>
      <c r="B10" s="270" t="s">
        <v>123</v>
      </c>
      <c r="C10" s="278">
        <f>D10+E10+F10</f>
        <v>3</v>
      </c>
      <c r="D10" s="279"/>
      <c r="E10" s="279">
        <v>3</v>
      </c>
      <c r="F10" s="279"/>
      <c r="G10" s="279"/>
      <c r="H10" s="279"/>
      <c r="I10" s="278">
        <f>IF((F10+H10)=(J10+K10),(J10+K10),"ОШ!")</f>
        <v>0</v>
      </c>
      <c r="J10" s="278"/>
      <c r="K10" s="278"/>
      <c r="L10" s="278"/>
      <c r="M10" s="278"/>
      <c r="N10" s="279"/>
      <c r="O10" s="278">
        <f>Q10+R10+S10</f>
        <v>0</v>
      </c>
      <c r="P10" s="278"/>
      <c r="Q10" s="278"/>
      <c r="R10" s="278"/>
      <c r="S10" s="278"/>
    </row>
    <row r="11" spans="1:19" s="266" customFormat="1" ht="89.25" customHeight="1">
      <c r="A11" s="269" t="s">
        <v>681</v>
      </c>
      <c r="B11" s="270" t="s">
        <v>124</v>
      </c>
      <c r="C11" s="278">
        <f>D11+E11+F11</f>
        <v>0</v>
      </c>
      <c r="D11" s="279"/>
      <c r="E11" s="279"/>
      <c r="F11" s="279"/>
      <c r="G11" s="279"/>
      <c r="H11" s="279"/>
      <c r="I11" s="278">
        <f>IF((F11+H11)=(J11+K11),(J11+K11),"ОШ!")</f>
        <v>0</v>
      </c>
      <c r="J11" s="278"/>
      <c r="K11" s="278"/>
      <c r="L11" s="278"/>
      <c r="M11" s="278"/>
      <c r="N11" s="278"/>
      <c r="O11" s="278">
        <f>Q11+R11+S11</f>
        <v>0</v>
      </c>
      <c r="P11" s="278"/>
      <c r="Q11" s="278"/>
      <c r="R11" s="278"/>
      <c r="S11" s="278"/>
    </row>
    <row r="12" spans="1:19" s="266" customFormat="1" ht="19.5" customHeight="1">
      <c r="A12" s="267"/>
      <c r="B12" s="271" t="s">
        <v>714</v>
      </c>
      <c r="C12" s="280">
        <f aca="true" t="shared" si="0" ref="C12:S12">SUM(C8:C11)</f>
        <v>3</v>
      </c>
      <c r="D12" s="280">
        <f t="shared" si="0"/>
        <v>0</v>
      </c>
      <c r="E12" s="280">
        <f t="shared" si="0"/>
        <v>3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80">
        <f t="shared" si="0"/>
        <v>0</v>
      </c>
      <c r="M12" s="280">
        <f t="shared" si="0"/>
        <v>0</v>
      </c>
      <c r="N12" s="280">
        <f t="shared" si="0"/>
        <v>0</v>
      </c>
      <c r="O12" s="280">
        <f t="shared" si="0"/>
        <v>0</v>
      </c>
      <c r="P12" s="280">
        <f t="shared" si="0"/>
        <v>0</v>
      </c>
      <c r="Q12" s="280">
        <f t="shared" si="0"/>
        <v>0</v>
      </c>
      <c r="R12" s="280">
        <f t="shared" si="0"/>
        <v>0</v>
      </c>
      <c r="S12" s="280">
        <f t="shared" si="0"/>
        <v>0</v>
      </c>
    </row>
    <row r="13" spans="1:19" s="266" customFormat="1" ht="15.75">
      <c r="A13" s="272"/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</row>
    <row r="14" spans="1:19" s="266" customFormat="1" ht="15.75">
      <c r="A14" s="272"/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</row>
    <row r="15" spans="1:19" s="266" customFormat="1" ht="15.75">
      <c r="A15" s="272"/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2:7" s="275" customFormat="1" ht="15.75">
      <c r="B16" s="275" t="s">
        <v>578</v>
      </c>
      <c r="G16" s="275" t="s">
        <v>579</v>
      </c>
    </row>
    <row r="17" s="275" customFormat="1" ht="11.25" customHeight="1"/>
    <row r="18" spans="2:6" s="275" customFormat="1" ht="15.75">
      <c r="B18" s="715" t="s">
        <v>563</v>
      </c>
      <c r="C18" s="715"/>
      <c r="D18" s="715"/>
      <c r="E18" s="715"/>
      <c r="F18" s="715"/>
    </row>
    <row r="19" s="275" customFormat="1" ht="15.75"/>
    <row r="20" spans="2:17" s="275" customFormat="1" ht="15.75">
      <c r="B20" s="275" t="s">
        <v>125</v>
      </c>
      <c r="Q20" s="275" t="s">
        <v>715</v>
      </c>
    </row>
    <row r="21" spans="1:19" s="276" customFormat="1" ht="18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</row>
    <row r="22" spans="1:19" s="276" customFormat="1" ht="24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</row>
    <row r="23" spans="1:19" s="276" customFormat="1" ht="18.7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</row>
    <row r="24" spans="1:19" s="276" customFormat="1" ht="21.75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1:19" s="266" customFormat="1" ht="25.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</sheetData>
  <sheetProtection/>
  <protectedRanges>
    <protectedRange sqref="S1:T2" name="Диапазон7"/>
  </protectedRanges>
  <mergeCells count="20">
    <mergeCell ref="R5:R6"/>
    <mergeCell ref="G5:G6"/>
    <mergeCell ref="N5:N6"/>
    <mergeCell ref="A1:B1"/>
    <mergeCell ref="A2:H2"/>
    <mergeCell ref="A3:J3"/>
    <mergeCell ref="A4:S4"/>
    <mergeCell ref="S5:S6"/>
    <mergeCell ref="A5:A6"/>
    <mergeCell ref="D5:F5"/>
    <mergeCell ref="O5:O6"/>
    <mergeCell ref="J5:J6"/>
    <mergeCell ref="P5:Q5"/>
    <mergeCell ref="B18:F18"/>
    <mergeCell ref="B5:B6"/>
    <mergeCell ref="I5:I6"/>
    <mergeCell ref="K5:K6"/>
    <mergeCell ref="L5:M5"/>
    <mergeCell ref="C5:C6"/>
    <mergeCell ref="H5:H6"/>
  </mergeCells>
  <printOptions horizontalCentered="1"/>
  <pageMargins left="0.1968503937007874" right="0.1968503937007874" top="0.8661417322834646" bottom="0.5905511811023623" header="0.4724409448818898" footer="0.1968503937007874"/>
  <pageSetup firstPageNumber="140" useFirstPageNumber="1" orientation="landscape" paperSize="9" scale="95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8"/>
  <sheetViews>
    <sheetView showZeros="0" zoomScale="85" zoomScaleNormal="85" zoomScalePageLayoutView="0" workbookViewId="0" topLeftCell="A1">
      <selection activeCell="A4" sqref="A4"/>
    </sheetView>
  </sheetViews>
  <sheetFormatPr defaultColWidth="33.25390625" defaultRowHeight="12.75"/>
  <cols>
    <col min="1" max="1" width="3.25390625" style="303" bestFit="1" customWidth="1"/>
    <col min="2" max="2" width="33.25390625" style="303" customWidth="1"/>
    <col min="3" max="3" width="14.875" style="303" customWidth="1"/>
    <col min="4" max="4" width="10.375" style="303" bestFit="1" customWidth="1"/>
    <col min="5" max="5" width="9.75390625" style="303" bestFit="1" customWidth="1"/>
    <col min="6" max="6" width="10.375" style="303" bestFit="1" customWidth="1"/>
    <col min="7" max="7" width="9.75390625" style="303" bestFit="1" customWidth="1"/>
    <col min="8" max="8" width="10.375" style="303" bestFit="1" customWidth="1"/>
    <col min="9" max="9" width="9.75390625" style="303" bestFit="1" customWidth="1"/>
    <col min="10" max="10" width="10.375" style="303" bestFit="1" customWidth="1"/>
    <col min="11" max="11" width="10.625" style="303" customWidth="1"/>
    <col min="12" max="12" width="10.375" style="303" bestFit="1" customWidth="1"/>
    <col min="13" max="13" width="10.625" style="303" customWidth="1"/>
    <col min="14" max="254" width="8.875" style="303" customWidth="1"/>
    <col min="255" max="255" width="3.25390625" style="303" bestFit="1" customWidth="1"/>
    <col min="256" max="16384" width="33.25390625" style="303" customWidth="1"/>
  </cols>
  <sheetData>
    <row r="1" spans="1:13" ht="13.5" customHeight="1">
      <c r="A1" s="708" t="s">
        <v>418</v>
      </c>
      <c r="B1" s="708"/>
      <c r="C1" s="708"/>
      <c r="D1" s="313"/>
      <c r="E1" s="313"/>
      <c r="F1" s="313"/>
      <c r="G1" s="313"/>
      <c r="H1" s="313"/>
      <c r="I1" s="313"/>
      <c r="J1" s="313"/>
      <c r="K1" s="726"/>
      <c r="L1" s="726"/>
      <c r="M1" s="726"/>
    </row>
    <row r="2" spans="1:19" ht="12.75">
      <c r="A2" s="709" t="s">
        <v>825</v>
      </c>
      <c r="B2" s="709"/>
      <c r="C2" s="709"/>
      <c r="D2" s="709"/>
      <c r="E2" s="709"/>
      <c r="F2" s="709"/>
      <c r="G2" s="709"/>
      <c r="H2" s="709"/>
      <c r="I2" s="709"/>
      <c r="J2" s="304"/>
      <c r="K2" s="305"/>
      <c r="L2" s="305"/>
      <c r="M2" s="305"/>
      <c r="N2" s="305"/>
      <c r="O2" s="305"/>
      <c r="P2" s="305"/>
      <c r="Q2" s="305"/>
      <c r="R2" s="305"/>
      <c r="S2" s="305"/>
    </row>
    <row r="3" spans="1:19" ht="12.75">
      <c r="A3" s="709" t="s">
        <v>823</v>
      </c>
      <c r="B3" s="709"/>
      <c r="C3" s="709"/>
      <c r="D3" s="709"/>
      <c r="E3" s="709"/>
      <c r="F3" s="709"/>
      <c r="G3" s="709"/>
      <c r="H3" s="709"/>
      <c r="I3" s="709"/>
      <c r="J3" s="709"/>
      <c r="K3" s="305"/>
      <c r="L3" s="305"/>
      <c r="M3" s="305"/>
      <c r="N3" s="305"/>
      <c r="O3" s="305"/>
      <c r="P3" s="305"/>
      <c r="Q3" s="305"/>
      <c r="R3" s="305"/>
      <c r="S3" s="305"/>
    </row>
    <row r="4" spans="2:13" ht="54.75" customHeight="1">
      <c r="B4" s="727" t="s">
        <v>283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ht="79.5" customHeight="1">
      <c r="A5" s="306" t="s">
        <v>552</v>
      </c>
      <c r="B5" s="728" t="s">
        <v>225</v>
      </c>
      <c r="C5" s="322" t="s">
        <v>226</v>
      </c>
      <c r="D5" s="725" t="s">
        <v>795</v>
      </c>
      <c r="E5" s="725"/>
      <c r="F5" s="725" t="s">
        <v>796</v>
      </c>
      <c r="G5" s="725"/>
      <c r="H5" s="725" t="s">
        <v>797</v>
      </c>
      <c r="I5" s="725"/>
      <c r="J5" s="725" t="s">
        <v>798</v>
      </c>
      <c r="K5" s="725"/>
      <c r="L5" s="725" t="s">
        <v>799</v>
      </c>
      <c r="M5" s="725"/>
    </row>
    <row r="6" spans="1:13" ht="41.25" customHeight="1">
      <c r="A6" s="307"/>
      <c r="B6" s="729"/>
      <c r="C6" s="323" t="s">
        <v>282</v>
      </c>
      <c r="D6" s="308" t="s">
        <v>227</v>
      </c>
      <c r="E6" s="308" t="s">
        <v>801</v>
      </c>
      <c r="F6" s="308" t="s">
        <v>228</v>
      </c>
      <c r="G6" s="308" t="s">
        <v>803</v>
      </c>
      <c r="H6" s="308" t="s">
        <v>228</v>
      </c>
      <c r="I6" s="308" t="s">
        <v>803</v>
      </c>
      <c r="J6" s="308" t="s">
        <v>228</v>
      </c>
      <c r="K6" s="308" t="s">
        <v>803</v>
      </c>
      <c r="L6" s="308" t="s">
        <v>228</v>
      </c>
      <c r="M6" s="308" t="s">
        <v>803</v>
      </c>
    </row>
    <row r="7" spans="1:13" ht="12.75">
      <c r="A7" s="309" t="s">
        <v>575</v>
      </c>
      <c r="B7" s="308" t="s">
        <v>588</v>
      </c>
      <c r="C7" s="308" t="s">
        <v>94</v>
      </c>
      <c r="D7" s="308" t="s">
        <v>191</v>
      </c>
      <c r="E7" s="308" t="s">
        <v>192</v>
      </c>
      <c r="F7" s="308" t="s">
        <v>95</v>
      </c>
      <c r="G7" s="308" t="s">
        <v>96</v>
      </c>
      <c r="H7" s="308" t="s">
        <v>97</v>
      </c>
      <c r="I7" s="308" t="s">
        <v>98</v>
      </c>
      <c r="J7" s="308" t="s">
        <v>99</v>
      </c>
      <c r="K7" s="308" t="s">
        <v>100</v>
      </c>
      <c r="L7" s="308" t="s">
        <v>101</v>
      </c>
      <c r="M7" s="308" t="s">
        <v>102</v>
      </c>
    </row>
    <row r="8" spans="1:13" ht="57" customHeight="1">
      <c r="A8" s="447">
        <v>1</v>
      </c>
      <c r="B8" s="448" t="s">
        <v>121</v>
      </c>
      <c r="C8" s="310"/>
      <c r="D8" s="310"/>
      <c r="E8" s="310">
        <f>G8+I8+K8+M8</f>
        <v>0</v>
      </c>
      <c r="F8" s="310"/>
      <c r="G8" s="310"/>
      <c r="H8" s="310"/>
      <c r="I8" s="310"/>
      <c r="J8" s="310"/>
      <c r="K8" s="310"/>
      <c r="L8" s="310"/>
      <c r="M8" s="310"/>
    </row>
    <row r="9" spans="1:13" ht="57" customHeight="1">
      <c r="A9" s="447">
        <v>2</v>
      </c>
      <c r="B9" s="448" t="s">
        <v>122</v>
      </c>
      <c r="C9" s="310"/>
      <c r="D9" s="310"/>
      <c r="E9" s="310">
        <f>G9+I9+K9+M9</f>
        <v>0</v>
      </c>
      <c r="F9" s="310"/>
      <c r="G9" s="310"/>
      <c r="H9" s="310"/>
      <c r="I9" s="310"/>
      <c r="J9" s="310"/>
      <c r="K9" s="310"/>
      <c r="L9" s="310"/>
      <c r="M9" s="310"/>
    </row>
    <row r="10" spans="1:13" ht="97.5" customHeight="1">
      <c r="A10" s="447">
        <v>3</v>
      </c>
      <c r="B10" s="448" t="s">
        <v>123</v>
      </c>
      <c r="C10" s="310"/>
      <c r="D10" s="310"/>
      <c r="E10" s="310">
        <f>G10+I10+K10+M10</f>
        <v>0</v>
      </c>
      <c r="F10" s="310"/>
      <c r="G10" s="310"/>
      <c r="H10" s="310"/>
      <c r="I10" s="310"/>
      <c r="J10" s="310"/>
      <c r="K10" s="310"/>
      <c r="L10" s="310"/>
      <c r="M10" s="310"/>
    </row>
    <row r="11" spans="1:13" ht="57" customHeight="1">
      <c r="A11" s="447">
        <v>4</v>
      </c>
      <c r="B11" s="448" t="s">
        <v>124</v>
      </c>
      <c r="C11" s="310"/>
      <c r="D11" s="310"/>
      <c r="E11" s="310">
        <f>G11+I11+K11+M11</f>
        <v>0</v>
      </c>
      <c r="F11" s="310"/>
      <c r="G11" s="310"/>
      <c r="H11" s="310"/>
      <c r="I11" s="310"/>
      <c r="J11" s="310"/>
      <c r="K11" s="310"/>
      <c r="L11" s="310"/>
      <c r="M11" s="310"/>
    </row>
    <row r="12" spans="1:13" ht="15.75">
      <c r="A12" s="311"/>
      <c r="B12" s="456" t="s">
        <v>576</v>
      </c>
      <c r="C12" s="312">
        <f>SUM(C8:C11)</f>
        <v>0</v>
      </c>
      <c r="D12" s="312">
        <f aca="true" t="shared" si="0" ref="D12:M12">SUM(D8:D11)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12">
        <f t="shared" si="0"/>
        <v>0</v>
      </c>
      <c r="M12" s="312">
        <f t="shared" si="0"/>
        <v>0</v>
      </c>
    </row>
    <row r="14" spans="2:7" s="275" customFormat="1" ht="15.75">
      <c r="B14" s="275" t="s">
        <v>578</v>
      </c>
      <c r="G14" s="275" t="s">
        <v>579</v>
      </c>
    </row>
    <row r="15" s="275" customFormat="1" ht="11.25" customHeight="1"/>
    <row r="16" spans="2:6" s="275" customFormat="1" ht="15.75">
      <c r="B16" s="715" t="s">
        <v>563</v>
      </c>
      <c r="C16" s="715"/>
      <c r="D16" s="715"/>
      <c r="E16" s="715"/>
      <c r="F16" s="715"/>
    </row>
    <row r="17" s="275" customFormat="1" ht="11.25" customHeight="1"/>
    <row r="18" spans="2:17" s="275" customFormat="1" ht="15.75">
      <c r="B18" s="275" t="s">
        <v>281</v>
      </c>
      <c r="Q18" s="275" t="s">
        <v>715</v>
      </c>
    </row>
  </sheetData>
  <sheetProtection/>
  <mergeCells count="12">
    <mergeCell ref="F5:G5"/>
    <mergeCell ref="H5:I5"/>
    <mergeCell ref="J5:K5"/>
    <mergeCell ref="L5:M5"/>
    <mergeCell ref="B16:F16"/>
    <mergeCell ref="A1:C1"/>
    <mergeCell ref="A2:I2"/>
    <mergeCell ref="A3:J3"/>
    <mergeCell ref="K1:M1"/>
    <mergeCell ref="B4:M4"/>
    <mergeCell ref="B5:B6"/>
    <mergeCell ref="D5:E5"/>
  </mergeCells>
  <printOptions horizontalCentered="1"/>
  <pageMargins left="0.3937007874015748" right="0.1968503937007874" top="0.7874015748031497" bottom="0.1968503937007874" header="0.4724409448818898" footer="0.31496062992125984"/>
  <pageSetup firstPageNumber="147" useFirstPageNumber="1" horizontalDpi="600" verticalDpi="600" orientation="landscape" paperSize="9" scale="90" r:id="rId1"/>
  <headerFooter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showZeros="0" zoomScalePageLayoutView="0" workbookViewId="0" topLeftCell="A1">
      <selection activeCell="A4" sqref="A4:H4"/>
    </sheetView>
  </sheetViews>
  <sheetFormatPr defaultColWidth="9.00390625" defaultRowHeight="12.75"/>
  <cols>
    <col min="1" max="1" width="35.625" style="3" customWidth="1"/>
    <col min="2" max="2" width="14.125" style="3" customWidth="1"/>
    <col min="3" max="3" width="14.00390625" style="3" customWidth="1"/>
    <col min="4" max="4" width="16.375" style="3" customWidth="1"/>
    <col min="5" max="5" width="17.75390625" style="3" customWidth="1"/>
    <col min="6" max="6" width="17.25390625" style="3" customWidth="1"/>
    <col min="7" max="7" width="15.25390625" style="3" customWidth="1"/>
    <col min="8" max="8" width="15.00390625" style="3" customWidth="1"/>
    <col min="9" max="16384" width="9.125" style="3" customWidth="1"/>
  </cols>
  <sheetData>
    <row r="1" spans="1:4" ht="12.75">
      <c r="A1" s="488" t="s">
        <v>561</v>
      </c>
      <c r="B1" s="488"/>
      <c r="C1"/>
      <c r="D1"/>
    </row>
    <row r="2" spans="1:4" ht="12.75">
      <c r="A2" s="489" t="s">
        <v>819</v>
      </c>
      <c r="B2" s="489"/>
      <c r="C2" s="489"/>
      <c r="D2" s="489"/>
    </row>
    <row r="3" spans="1:8" s="1" customFormat="1" ht="15.75">
      <c r="A3" s="489" t="s">
        <v>821</v>
      </c>
      <c r="B3" s="489"/>
      <c r="C3" s="489"/>
      <c r="D3" s="489"/>
      <c r="E3" s="2"/>
      <c r="F3" s="494"/>
      <c r="G3" s="494"/>
      <c r="H3" s="494"/>
    </row>
    <row r="4" spans="1:8" s="1" customFormat="1" ht="58.5" customHeight="1">
      <c r="A4" s="492" t="s">
        <v>353</v>
      </c>
      <c r="B4" s="492"/>
      <c r="C4" s="492"/>
      <c r="D4" s="492"/>
      <c r="E4" s="492"/>
      <c r="F4" s="492"/>
      <c r="G4" s="492"/>
      <c r="H4" s="492"/>
    </row>
    <row r="5" spans="1:8" s="1" customFormat="1" ht="156.75" customHeight="1">
      <c r="A5" s="7" t="s">
        <v>572</v>
      </c>
      <c r="B5" s="7" t="s">
        <v>571</v>
      </c>
      <c r="C5" s="7" t="s">
        <v>560</v>
      </c>
      <c r="D5" s="14" t="s">
        <v>555</v>
      </c>
      <c r="E5" s="7" t="s">
        <v>556</v>
      </c>
      <c r="F5" s="7" t="s">
        <v>557</v>
      </c>
      <c r="G5" s="7" t="s">
        <v>558</v>
      </c>
      <c r="H5" s="7" t="s">
        <v>559</v>
      </c>
    </row>
    <row r="6" spans="1:8" s="1" customFormat="1" ht="14.25" customHeight="1">
      <c r="A6" s="6" t="s">
        <v>575</v>
      </c>
      <c r="B6" s="6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8" s="1" customFormat="1" ht="36" customHeight="1">
      <c r="A7" s="24" t="s">
        <v>573</v>
      </c>
      <c r="B7" s="12"/>
      <c r="C7" s="12"/>
      <c r="D7" s="12"/>
      <c r="E7" s="12"/>
      <c r="F7" s="15"/>
      <c r="G7" s="15"/>
      <c r="H7" s="15"/>
    </row>
    <row r="8" spans="1:8" s="1" customFormat="1" ht="45" customHeight="1">
      <c r="A8" s="24" t="s">
        <v>624</v>
      </c>
      <c r="B8" s="12"/>
      <c r="C8" s="12"/>
      <c r="D8" s="12"/>
      <c r="E8" s="12"/>
      <c r="F8" s="15"/>
      <c r="G8" s="15"/>
      <c r="H8" s="15"/>
    </row>
    <row r="9" spans="1:8" s="1" customFormat="1" ht="36" customHeight="1">
      <c r="A9" s="24" t="s">
        <v>567</v>
      </c>
      <c r="B9" s="12"/>
      <c r="C9" s="12"/>
      <c r="D9" s="12"/>
      <c r="E9" s="12"/>
      <c r="F9" s="15"/>
      <c r="G9" s="15"/>
      <c r="H9" s="15"/>
    </row>
    <row r="10" spans="1:8" s="1" customFormat="1" ht="47.25" customHeight="1">
      <c r="A10" s="24" t="s">
        <v>624</v>
      </c>
      <c r="B10" s="12"/>
      <c r="C10" s="12"/>
      <c r="D10" s="12"/>
      <c r="E10" s="12"/>
      <c r="F10" s="15"/>
      <c r="G10" s="15"/>
      <c r="H10" s="15"/>
    </row>
    <row r="11" spans="1:8" s="1" customFormat="1" ht="33" customHeight="1">
      <c r="A11" s="24" t="s">
        <v>574</v>
      </c>
      <c r="B11" s="12">
        <v>2</v>
      </c>
      <c r="C11" s="12">
        <v>2</v>
      </c>
      <c r="D11" s="12">
        <v>1</v>
      </c>
      <c r="E11" s="12"/>
      <c r="F11" s="15"/>
      <c r="G11" s="15"/>
      <c r="H11" s="15"/>
    </row>
    <row r="12" spans="1:8" s="1" customFormat="1" ht="51" customHeight="1">
      <c r="A12" s="24" t="s">
        <v>624</v>
      </c>
      <c r="B12" s="12"/>
      <c r="C12" s="12"/>
      <c r="D12" s="12"/>
      <c r="E12" s="12"/>
      <c r="F12" s="15"/>
      <c r="G12" s="15"/>
      <c r="H12" s="15"/>
    </row>
    <row r="13" spans="1:8" s="1" customFormat="1" ht="24.75" customHeight="1">
      <c r="A13" s="24" t="s">
        <v>577</v>
      </c>
      <c r="B13" s="8">
        <v>16</v>
      </c>
      <c r="C13" s="8">
        <v>16</v>
      </c>
      <c r="D13" s="8">
        <v>16</v>
      </c>
      <c r="E13" s="8"/>
      <c r="F13" s="15"/>
      <c r="G13" s="15"/>
      <c r="H13" s="15"/>
    </row>
    <row r="14" spans="1:8" s="1" customFormat="1" ht="45.75" customHeight="1">
      <c r="A14" s="24" t="s">
        <v>624</v>
      </c>
      <c r="B14" s="8"/>
      <c r="C14" s="8"/>
      <c r="D14" s="8"/>
      <c r="E14" s="8"/>
      <c r="F14" s="15"/>
      <c r="G14" s="15"/>
      <c r="H14" s="15"/>
    </row>
    <row r="15" spans="1:8" s="1" customFormat="1" ht="90.75" customHeight="1">
      <c r="A15" s="24" t="s">
        <v>617</v>
      </c>
      <c r="B15" s="8"/>
      <c r="C15" s="8"/>
      <c r="D15" s="8"/>
      <c r="E15" s="8"/>
      <c r="F15" s="15"/>
      <c r="G15" s="15"/>
      <c r="H15" s="15"/>
    </row>
    <row r="16" spans="1:8" s="1" customFormat="1" ht="54" customHeight="1">
      <c r="A16" s="24" t="s">
        <v>624</v>
      </c>
      <c r="B16" s="8"/>
      <c r="C16" s="8"/>
      <c r="D16" s="8"/>
      <c r="E16" s="8"/>
      <c r="F16" s="15"/>
      <c r="G16" s="15"/>
      <c r="H16" s="15"/>
    </row>
    <row r="17" spans="1:8" s="1" customFormat="1" ht="24.75" customHeight="1">
      <c r="A17" s="25" t="s">
        <v>576</v>
      </c>
      <c r="B17" s="5">
        <f>B7+B9+B11+B13+B15</f>
        <v>18</v>
      </c>
      <c r="C17" s="5">
        <f aca="true" t="shared" si="0" ref="C17:H17">C7+C9+C11+C13+C15</f>
        <v>18</v>
      </c>
      <c r="D17" s="5">
        <f t="shared" si="0"/>
        <v>17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</row>
    <row r="18" spans="1:8" s="1" customFormat="1" ht="53.25" customHeight="1">
      <c r="A18" s="24" t="s">
        <v>624</v>
      </c>
      <c r="B18" s="5">
        <f>B8+B10+B12+B14+B16</f>
        <v>0</v>
      </c>
      <c r="C18" s="5">
        <f aca="true" t="shared" si="1" ref="C18:H18">C8+C10+C12+C14+C16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</row>
    <row r="19" spans="1:8" s="1" customFormat="1" ht="33.75" customHeight="1">
      <c r="A19" s="453"/>
      <c r="B19" s="454"/>
      <c r="C19" s="454"/>
      <c r="D19" s="454"/>
      <c r="E19" s="454"/>
      <c r="F19" s="454"/>
      <c r="G19" s="454"/>
      <c r="H19" s="454"/>
    </row>
    <row r="20" spans="1:3" s="4" customFormat="1" ht="25.5" customHeight="1">
      <c r="A20" s="4" t="s">
        <v>564</v>
      </c>
      <c r="C20" s="4" t="s">
        <v>565</v>
      </c>
    </row>
    <row r="21" s="4" customFormat="1" ht="15.75"/>
    <row r="22" spans="1:5" s="4" customFormat="1" ht="15.75">
      <c r="A22" s="4" t="s">
        <v>566</v>
      </c>
      <c r="B22" s="13"/>
      <c r="C22" s="4" t="s">
        <v>593</v>
      </c>
      <c r="D22" s="13"/>
      <c r="E22" s="13"/>
    </row>
    <row r="23" s="4" customFormat="1" ht="15.75"/>
  </sheetData>
  <sheetProtection/>
  <mergeCells count="5">
    <mergeCell ref="A4:H4"/>
    <mergeCell ref="F3:H3"/>
    <mergeCell ref="A1:B1"/>
    <mergeCell ref="A2:D2"/>
    <mergeCell ref="A3:D3"/>
  </mergeCells>
  <printOptions horizontalCentered="1"/>
  <pageMargins left="0.1968503937007874" right="0" top="0.7874015748031497" bottom="0.5905511811023623" header="0.4724409448818898" footer="0.3937007874015748"/>
  <pageSetup firstPageNumber="11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73"/>
  <sheetViews>
    <sheetView showZeros="0" zoomScaleSheetLayoutView="75" workbookViewId="0" topLeftCell="A1">
      <selection activeCell="K21" sqref="K21:L21"/>
    </sheetView>
  </sheetViews>
  <sheetFormatPr defaultColWidth="8.75390625" defaultRowHeight="12.75"/>
  <cols>
    <col min="1" max="1" width="11.625" style="0" customWidth="1"/>
    <col min="2" max="2" width="35.625" style="0" customWidth="1"/>
    <col min="3" max="5" width="7.875" style="0" customWidth="1"/>
    <col min="6" max="6" width="9.00390625" style="0" customWidth="1"/>
    <col min="7" max="12" width="7.875" style="0" customWidth="1"/>
  </cols>
  <sheetData>
    <row r="1" spans="1:2" ht="12.75">
      <c r="A1" s="533" t="s">
        <v>562</v>
      </c>
      <c r="B1" s="533"/>
    </row>
    <row r="2" spans="1:4" ht="12.75">
      <c r="A2" s="489" t="s">
        <v>819</v>
      </c>
      <c r="B2" s="489"/>
      <c r="C2" s="489"/>
      <c r="D2" s="489"/>
    </row>
    <row r="3" spans="1:12" ht="15">
      <c r="A3" s="489" t="s">
        <v>820</v>
      </c>
      <c r="B3" s="489"/>
      <c r="C3" s="489"/>
      <c r="D3" s="489"/>
      <c r="E3" s="10"/>
      <c r="F3" s="10"/>
      <c r="G3" s="10"/>
      <c r="H3" s="11"/>
      <c r="I3" s="11"/>
      <c r="J3" s="11"/>
      <c r="K3" s="11"/>
      <c r="L3" s="11"/>
    </row>
    <row r="4" spans="1:12" ht="39" customHeight="1">
      <c r="A4" s="536" t="s">
        <v>320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1:12" ht="15.75">
      <c r="A5" s="504" t="s">
        <v>590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12" ht="39" customHeight="1">
      <c r="A6" s="517" t="s">
        <v>594</v>
      </c>
      <c r="B6" s="518"/>
      <c r="C6" s="517" t="s">
        <v>619</v>
      </c>
      <c r="D6" s="518"/>
      <c r="E6" s="517" t="s">
        <v>618</v>
      </c>
      <c r="F6" s="518"/>
      <c r="G6" s="511" t="s">
        <v>620</v>
      </c>
      <c r="H6" s="521"/>
      <c r="I6" s="521"/>
      <c r="J6" s="521"/>
      <c r="K6" s="521"/>
      <c r="L6" s="522"/>
    </row>
    <row r="7" spans="1:12" ht="63.75" customHeight="1">
      <c r="A7" s="519"/>
      <c r="B7" s="520"/>
      <c r="C7" s="519"/>
      <c r="D7" s="520"/>
      <c r="E7" s="519"/>
      <c r="F7" s="520"/>
      <c r="G7" s="511" t="s">
        <v>621</v>
      </c>
      <c r="H7" s="522"/>
      <c r="I7" s="511" t="s">
        <v>622</v>
      </c>
      <c r="J7" s="522"/>
      <c r="K7" s="511" t="s">
        <v>623</v>
      </c>
      <c r="L7" s="522"/>
    </row>
    <row r="8" spans="1:12" s="17" customFormat="1" ht="12.75" customHeight="1">
      <c r="A8" s="534" t="s">
        <v>575</v>
      </c>
      <c r="B8" s="535"/>
      <c r="C8" s="513">
        <v>1</v>
      </c>
      <c r="D8" s="512"/>
      <c r="E8" s="528">
        <v>2</v>
      </c>
      <c r="F8" s="512"/>
      <c r="G8" s="513">
        <v>3</v>
      </c>
      <c r="H8" s="512"/>
      <c r="I8" s="513">
        <v>4</v>
      </c>
      <c r="J8" s="512"/>
      <c r="K8" s="511">
        <v>5</v>
      </c>
      <c r="L8" s="512"/>
    </row>
    <row r="9" spans="1:12" ht="36.75" customHeight="1">
      <c r="A9" s="506" t="s">
        <v>592</v>
      </c>
      <c r="B9" s="507"/>
      <c r="C9" s="498">
        <f>E9+G9+I9+K9</f>
        <v>0</v>
      </c>
      <c r="D9" s="499"/>
      <c r="E9" s="498"/>
      <c r="F9" s="499"/>
      <c r="G9" s="498"/>
      <c r="H9" s="499"/>
      <c r="I9" s="498"/>
      <c r="J9" s="499"/>
      <c r="K9" s="509"/>
      <c r="L9" s="510"/>
    </row>
    <row r="10" spans="1:12" ht="19.5" customHeight="1">
      <c r="A10" s="506" t="s">
        <v>596</v>
      </c>
      <c r="B10" s="507"/>
      <c r="C10" s="498">
        <f aca="true" t="shared" si="0" ref="C10:C23">E10+G10+I10+K10</f>
        <v>1</v>
      </c>
      <c r="D10" s="499"/>
      <c r="E10" s="498"/>
      <c r="F10" s="499"/>
      <c r="G10" s="498"/>
      <c r="H10" s="499"/>
      <c r="I10" s="498"/>
      <c r="J10" s="499"/>
      <c r="K10" s="509">
        <v>1</v>
      </c>
      <c r="L10" s="510"/>
    </row>
    <row r="11" spans="1:12" ht="23.25" customHeight="1">
      <c r="A11" s="506" t="s">
        <v>597</v>
      </c>
      <c r="B11" s="507"/>
      <c r="C11" s="498">
        <f t="shared" si="0"/>
        <v>0</v>
      </c>
      <c r="D11" s="499"/>
      <c r="E11" s="498"/>
      <c r="F11" s="499"/>
      <c r="G11" s="498"/>
      <c r="H11" s="499"/>
      <c r="I11" s="498"/>
      <c r="J11" s="499"/>
      <c r="K11" s="509"/>
      <c r="L11" s="510"/>
    </row>
    <row r="12" spans="1:12" ht="21.75" customHeight="1">
      <c r="A12" s="506" t="s">
        <v>568</v>
      </c>
      <c r="B12" s="507"/>
      <c r="C12" s="498">
        <f t="shared" si="0"/>
        <v>0</v>
      </c>
      <c r="D12" s="499"/>
      <c r="E12" s="498"/>
      <c r="F12" s="499"/>
      <c r="G12" s="498"/>
      <c r="H12" s="499"/>
      <c r="I12" s="498"/>
      <c r="J12" s="499"/>
      <c r="K12" s="509"/>
      <c r="L12" s="510"/>
    </row>
    <row r="13" spans="1:12" ht="51" customHeight="1">
      <c r="A13" s="506" t="s">
        <v>598</v>
      </c>
      <c r="B13" s="507"/>
      <c r="C13" s="498">
        <f t="shared" si="0"/>
        <v>0</v>
      </c>
      <c r="D13" s="499"/>
      <c r="E13" s="498"/>
      <c r="F13" s="499"/>
      <c r="G13" s="498"/>
      <c r="H13" s="499"/>
      <c r="I13" s="498"/>
      <c r="J13" s="499"/>
      <c r="K13" s="509"/>
      <c r="L13" s="510"/>
    </row>
    <row r="14" spans="1:12" ht="28.5" customHeight="1">
      <c r="A14" s="506" t="s">
        <v>599</v>
      </c>
      <c r="B14" s="507"/>
      <c r="C14" s="498">
        <f t="shared" si="0"/>
        <v>5</v>
      </c>
      <c r="D14" s="499"/>
      <c r="E14" s="498">
        <v>2</v>
      </c>
      <c r="F14" s="499"/>
      <c r="G14" s="498">
        <v>2</v>
      </c>
      <c r="H14" s="499"/>
      <c r="I14" s="498">
        <v>1</v>
      </c>
      <c r="J14" s="499"/>
      <c r="K14" s="509"/>
      <c r="L14" s="510"/>
    </row>
    <row r="15" spans="1:12" ht="28.5" customHeight="1">
      <c r="A15" s="506" t="s">
        <v>600</v>
      </c>
      <c r="B15" s="507"/>
      <c r="C15" s="498">
        <f t="shared" si="0"/>
        <v>3</v>
      </c>
      <c r="D15" s="499"/>
      <c r="E15" s="498">
        <v>2</v>
      </c>
      <c r="F15" s="499"/>
      <c r="G15" s="498"/>
      <c r="H15" s="499"/>
      <c r="I15" s="498">
        <v>1</v>
      </c>
      <c r="J15" s="499"/>
      <c r="K15" s="498"/>
      <c r="L15" s="499"/>
    </row>
    <row r="16" spans="1:12" ht="28.5" customHeight="1">
      <c r="A16" s="506" t="s">
        <v>601</v>
      </c>
      <c r="B16" s="507"/>
      <c r="C16" s="498">
        <f t="shared" si="0"/>
        <v>0</v>
      </c>
      <c r="D16" s="499"/>
      <c r="E16" s="498"/>
      <c r="F16" s="499"/>
      <c r="G16" s="498"/>
      <c r="H16" s="499"/>
      <c r="I16" s="498"/>
      <c r="J16" s="499"/>
      <c r="K16" s="498"/>
      <c r="L16" s="499"/>
    </row>
    <row r="17" spans="1:12" ht="20.25" customHeight="1">
      <c r="A17" s="506" t="s">
        <v>569</v>
      </c>
      <c r="B17" s="507"/>
      <c r="C17" s="498">
        <f t="shared" si="0"/>
        <v>1</v>
      </c>
      <c r="D17" s="499"/>
      <c r="E17" s="498"/>
      <c r="F17" s="499"/>
      <c r="G17" s="498">
        <v>1</v>
      </c>
      <c r="H17" s="499"/>
      <c r="I17" s="498"/>
      <c r="J17" s="499"/>
      <c r="K17" s="509"/>
      <c r="L17" s="510"/>
    </row>
    <row r="18" spans="1:12" ht="20.25" customHeight="1">
      <c r="A18" s="531" t="s">
        <v>317</v>
      </c>
      <c r="B18" s="532"/>
      <c r="C18" s="498">
        <f t="shared" si="0"/>
        <v>5</v>
      </c>
      <c r="D18" s="499"/>
      <c r="E18" s="498">
        <v>2</v>
      </c>
      <c r="F18" s="499"/>
      <c r="G18" s="498">
        <v>1</v>
      </c>
      <c r="H18" s="499"/>
      <c r="I18" s="498">
        <v>1</v>
      </c>
      <c r="J18" s="499"/>
      <c r="K18" s="498">
        <v>1</v>
      </c>
      <c r="L18" s="499"/>
    </row>
    <row r="19" spans="1:12" ht="20.25" customHeight="1">
      <c r="A19" s="506" t="s">
        <v>602</v>
      </c>
      <c r="B19" s="507"/>
      <c r="C19" s="498">
        <f t="shared" si="0"/>
        <v>0</v>
      </c>
      <c r="D19" s="499"/>
      <c r="E19" s="498"/>
      <c r="F19" s="499"/>
      <c r="G19" s="498"/>
      <c r="H19" s="499"/>
      <c r="I19" s="498"/>
      <c r="J19" s="499"/>
      <c r="K19" s="498"/>
      <c r="L19" s="499"/>
    </row>
    <row r="20" spans="1:12" ht="20.25" customHeight="1">
      <c r="A20" s="506" t="s">
        <v>603</v>
      </c>
      <c r="B20" s="507"/>
      <c r="C20" s="498">
        <f t="shared" si="0"/>
        <v>3</v>
      </c>
      <c r="D20" s="499"/>
      <c r="E20" s="498">
        <v>2</v>
      </c>
      <c r="F20" s="499"/>
      <c r="G20" s="498"/>
      <c r="H20" s="499"/>
      <c r="I20" s="498"/>
      <c r="J20" s="499"/>
      <c r="K20" s="498">
        <v>1</v>
      </c>
      <c r="L20" s="499"/>
    </row>
    <row r="21" spans="1:12" ht="29.25" customHeight="1">
      <c r="A21" s="506" t="s">
        <v>604</v>
      </c>
      <c r="B21" s="507"/>
      <c r="C21" s="498">
        <f t="shared" si="0"/>
        <v>23</v>
      </c>
      <c r="D21" s="499"/>
      <c r="E21" s="498">
        <v>1</v>
      </c>
      <c r="F21" s="499"/>
      <c r="G21" s="498">
        <v>4</v>
      </c>
      <c r="H21" s="499"/>
      <c r="I21" s="498">
        <v>5</v>
      </c>
      <c r="J21" s="499"/>
      <c r="K21" s="509">
        <v>13</v>
      </c>
      <c r="L21" s="510"/>
    </row>
    <row r="22" spans="1:12" ht="51" customHeight="1">
      <c r="A22" s="496" t="s">
        <v>318</v>
      </c>
      <c r="B22" s="497"/>
      <c r="C22" s="498">
        <f>E22+G22+I22+K22</f>
        <v>2</v>
      </c>
      <c r="D22" s="499"/>
      <c r="E22" s="498">
        <v>2</v>
      </c>
      <c r="F22" s="499"/>
      <c r="G22" s="498"/>
      <c r="H22" s="499"/>
      <c r="I22" s="498"/>
      <c r="J22" s="499"/>
      <c r="K22" s="509"/>
      <c r="L22" s="510"/>
    </row>
    <row r="23" spans="1:12" ht="56.25" customHeight="1">
      <c r="A23" s="506" t="s">
        <v>605</v>
      </c>
      <c r="B23" s="507"/>
      <c r="C23" s="498">
        <f t="shared" si="0"/>
        <v>0</v>
      </c>
      <c r="D23" s="499"/>
      <c r="E23" s="498"/>
      <c r="F23" s="499"/>
      <c r="G23" s="498"/>
      <c r="H23" s="499"/>
      <c r="I23" s="498"/>
      <c r="J23" s="499"/>
      <c r="K23" s="509"/>
      <c r="L23" s="510"/>
    </row>
    <row r="24" spans="1:12" s="22" customFormat="1" ht="18.75" customHeight="1">
      <c r="A24" s="505" t="s">
        <v>585</v>
      </c>
      <c r="B24" s="505"/>
      <c r="C24" s="500">
        <f>IF((SUM(C9:C23)=C62),C62,"`ОШ!`")</f>
        <v>43</v>
      </c>
      <c r="D24" s="500"/>
      <c r="E24" s="500">
        <f>IF((SUM(E9:E23)=E62),E62,"`ОШ!`")</f>
        <v>11</v>
      </c>
      <c r="F24" s="500"/>
      <c r="G24" s="516">
        <f>IF((SUM(G9:G23)=G62),G62,"`ОШ!`")</f>
        <v>8</v>
      </c>
      <c r="H24" s="516"/>
      <c r="I24" s="500">
        <f>IF((SUM(I9:I23)=I62),I62,"`ОШ!`")</f>
        <v>8</v>
      </c>
      <c r="J24" s="500"/>
      <c r="K24" s="500">
        <f>IF((SUM(K9:K23)=K62),K62,"`ОШ!`")</f>
        <v>16</v>
      </c>
      <c r="L24" s="500"/>
    </row>
    <row r="25" spans="1:12" s="22" customFormat="1" ht="12.75">
      <c r="A25" s="23"/>
      <c r="B25" s="23"/>
      <c r="C25" s="19"/>
      <c r="D25" s="19"/>
      <c r="E25" s="18"/>
      <c r="F25" s="18"/>
      <c r="G25" s="19"/>
      <c r="H25" s="19"/>
      <c r="I25" s="19"/>
      <c r="J25" s="19"/>
      <c r="K25" s="19"/>
      <c r="L25" s="19"/>
    </row>
    <row r="26" spans="1:12" s="22" customFormat="1" ht="12.75">
      <c r="A26" s="23"/>
      <c r="B26" s="23"/>
      <c r="C26" s="19"/>
      <c r="D26" s="19"/>
      <c r="E26" s="18"/>
      <c r="F26" s="18"/>
      <c r="G26" s="19"/>
      <c r="H26" s="19"/>
      <c r="I26" s="19"/>
      <c r="J26" s="19"/>
      <c r="K26" s="19"/>
      <c r="L26" s="19"/>
    </row>
    <row r="27" spans="1:12" s="22" customFormat="1" ht="12.75">
      <c r="A27" s="23"/>
      <c r="B27" s="23"/>
      <c r="C27" s="19"/>
      <c r="D27" s="19"/>
      <c r="E27" s="18"/>
      <c r="F27" s="18"/>
      <c r="G27" s="19"/>
      <c r="H27" s="19"/>
      <c r="I27" s="19"/>
      <c r="J27" s="19"/>
      <c r="K27" s="19"/>
      <c r="L27" s="19"/>
    </row>
    <row r="28" spans="1:12" ht="15.75">
      <c r="A28" s="504" t="s">
        <v>591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</row>
    <row r="29" spans="1:12" ht="43.5" customHeight="1">
      <c r="A29" s="526" t="s">
        <v>580</v>
      </c>
      <c r="B29" s="526" t="s">
        <v>595</v>
      </c>
      <c r="C29" s="517" t="s">
        <v>619</v>
      </c>
      <c r="D29" s="518"/>
      <c r="E29" s="517" t="s">
        <v>618</v>
      </c>
      <c r="F29" s="518"/>
      <c r="G29" s="511" t="s">
        <v>620</v>
      </c>
      <c r="H29" s="521"/>
      <c r="I29" s="521"/>
      <c r="J29" s="521"/>
      <c r="K29" s="521"/>
      <c r="L29" s="522"/>
    </row>
    <row r="30" spans="1:12" ht="63.75" customHeight="1">
      <c r="A30" s="526"/>
      <c r="B30" s="526"/>
      <c r="C30" s="519"/>
      <c r="D30" s="520"/>
      <c r="E30" s="519"/>
      <c r="F30" s="520"/>
      <c r="G30" s="511" t="s">
        <v>621</v>
      </c>
      <c r="H30" s="522"/>
      <c r="I30" s="511" t="s">
        <v>622</v>
      </c>
      <c r="J30" s="522"/>
      <c r="K30" s="511" t="s">
        <v>623</v>
      </c>
      <c r="L30" s="522"/>
    </row>
    <row r="31" spans="1:12" ht="12.75">
      <c r="A31" s="356" t="s">
        <v>588</v>
      </c>
      <c r="B31" s="356" t="s">
        <v>589</v>
      </c>
      <c r="C31" s="513">
        <v>1</v>
      </c>
      <c r="D31" s="512"/>
      <c r="E31" s="528">
        <v>2</v>
      </c>
      <c r="F31" s="512"/>
      <c r="G31" s="513">
        <v>3</v>
      </c>
      <c r="H31" s="512"/>
      <c r="I31" s="513">
        <v>4</v>
      </c>
      <c r="J31" s="512"/>
      <c r="K31" s="511">
        <v>5</v>
      </c>
      <c r="L31" s="512"/>
    </row>
    <row r="32" spans="1:12" ht="12.75">
      <c r="A32" s="508" t="s">
        <v>616</v>
      </c>
      <c r="B32" s="357" t="s">
        <v>581</v>
      </c>
      <c r="C32" s="498"/>
      <c r="D32" s="499"/>
      <c r="E32" s="514"/>
      <c r="F32" s="515"/>
      <c r="G32" s="501"/>
      <c r="H32" s="501"/>
      <c r="I32" s="503"/>
      <c r="J32" s="503"/>
      <c r="K32" s="503"/>
      <c r="L32" s="503"/>
    </row>
    <row r="33" spans="1:12" ht="12.75">
      <c r="A33" s="508"/>
      <c r="B33" s="357" t="s">
        <v>584</v>
      </c>
      <c r="C33" s="498"/>
      <c r="D33" s="499"/>
      <c r="E33" s="514"/>
      <c r="F33" s="515"/>
      <c r="G33" s="501"/>
      <c r="H33" s="501"/>
      <c r="I33" s="503"/>
      <c r="J33" s="503"/>
      <c r="K33" s="503"/>
      <c r="L33" s="503"/>
    </row>
    <row r="34" spans="1:12" ht="25.5">
      <c r="A34" s="508"/>
      <c r="B34" s="357" t="s">
        <v>582</v>
      </c>
      <c r="C34" s="498"/>
      <c r="D34" s="499"/>
      <c r="E34" s="514"/>
      <c r="F34" s="515"/>
      <c r="G34" s="501"/>
      <c r="H34" s="501"/>
      <c r="I34" s="503"/>
      <c r="J34" s="503"/>
      <c r="K34" s="503"/>
      <c r="L34" s="503"/>
    </row>
    <row r="35" spans="1:12" ht="25.5">
      <c r="A35" s="508"/>
      <c r="B35" s="357" t="s">
        <v>583</v>
      </c>
      <c r="C35" s="498"/>
      <c r="D35" s="499"/>
      <c r="E35" s="514"/>
      <c r="F35" s="515"/>
      <c r="G35" s="501"/>
      <c r="H35" s="501"/>
      <c r="I35" s="503"/>
      <c r="J35" s="503"/>
      <c r="K35" s="503"/>
      <c r="L35" s="503"/>
    </row>
    <row r="36" spans="1:12" ht="12.75">
      <c r="A36" s="508"/>
      <c r="B36" s="357" t="s">
        <v>576</v>
      </c>
      <c r="C36" s="502">
        <f>C32+C34+C35</f>
        <v>0</v>
      </c>
      <c r="D36" s="502"/>
      <c r="E36" s="502">
        <f>E32+E34+E35</f>
        <v>0</v>
      </c>
      <c r="F36" s="502"/>
      <c r="G36" s="502">
        <f>G32+G34+G35</f>
        <v>0</v>
      </c>
      <c r="H36" s="502"/>
      <c r="I36" s="502">
        <f>I32+I34+I35</f>
        <v>0</v>
      </c>
      <c r="J36" s="502"/>
      <c r="K36" s="502">
        <f>K32+K34+K35</f>
        <v>0</v>
      </c>
      <c r="L36" s="502"/>
    </row>
    <row r="37" spans="1:12" ht="12.75">
      <c r="A37" s="508" t="s">
        <v>586</v>
      </c>
      <c r="B37" s="357" t="s">
        <v>581</v>
      </c>
      <c r="C37" s="501"/>
      <c r="D37" s="501"/>
      <c r="E37" s="501"/>
      <c r="F37" s="501"/>
      <c r="G37" s="501"/>
      <c r="H37" s="501"/>
      <c r="I37" s="503"/>
      <c r="J37" s="503"/>
      <c r="K37" s="503"/>
      <c r="L37" s="503"/>
    </row>
    <row r="38" spans="1:12" ht="12.75">
      <c r="A38" s="508"/>
      <c r="B38" s="357" t="s">
        <v>584</v>
      </c>
      <c r="C38" s="501"/>
      <c r="D38" s="501"/>
      <c r="E38" s="501"/>
      <c r="F38" s="501"/>
      <c r="G38" s="501"/>
      <c r="H38" s="501"/>
      <c r="I38" s="503"/>
      <c r="J38" s="503"/>
      <c r="K38" s="503"/>
      <c r="L38" s="503"/>
    </row>
    <row r="39" spans="1:12" ht="25.5">
      <c r="A39" s="508"/>
      <c r="B39" s="357" t="s">
        <v>582</v>
      </c>
      <c r="C39" s="501"/>
      <c r="D39" s="501"/>
      <c r="E39" s="501"/>
      <c r="F39" s="501"/>
      <c r="G39" s="501"/>
      <c r="H39" s="501"/>
      <c r="I39" s="503"/>
      <c r="J39" s="503"/>
      <c r="K39" s="503"/>
      <c r="L39" s="503"/>
    </row>
    <row r="40" spans="1:12" ht="25.5">
      <c r="A40" s="508"/>
      <c r="B40" s="357" t="s">
        <v>583</v>
      </c>
      <c r="C40" s="501"/>
      <c r="D40" s="501"/>
      <c r="E40" s="501"/>
      <c r="F40" s="501"/>
      <c r="G40" s="501"/>
      <c r="H40" s="501"/>
      <c r="I40" s="503"/>
      <c r="J40" s="503"/>
      <c r="K40" s="503"/>
      <c r="L40" s="503"/>
    </row>
    <row r="41" spans="1:12" ht="12.75">
      <c r="A41" s="508"/>
      <c r="B41" s="357" t="s">
        <v>576</v>
      </c>
      <c r="C41" s="502">
        <f>C37+C39+C40</f>
        <v>0</v>
      </c>
      <c r="D41" s="502"/>
      <c r="E41" s="502">
        <f>E37+E39+E40</f>
        <v>0</v>
      </c>
      <c r="F41" s="502"/>
      <c r="G41" s="502">
        <f>G37+G39+G40</f>
        <v>0</v>
      </c>
      <c r="H41" s="502"/>
      <c r="I41" s="502">
        <f>I37+I39+I40</f>
        <v>0</v>
      </c>
      <c r="J41" s="502"/>
      <c r="K41" s="502">
        <f>K37+K39+K40</f>
        <v>0</v>
      </c>
      <c r="L41" s="502"/>
    </row>
    <row r="42" spans="1:12" ht="12.75">
      <c r="A42" s="523" t="s">
        <v>606</v>
      </c>
      <c r="B42" s="357" t="s">
        <v>581</v>
      </c>
      <c r="C42" s="501"/>
      <c r="D42" s="501"/>
      <c r="E42" s="501"/>
      <c r="F42" s="501"/>
      <c r="G42" s="501"/>
      <c r="H42" s="501"/>
      <c r="I42" s="503"/>
      <c r="J42" s="503"/>
      <c r="K42" s="503"/>
      <c r="L42" s="503"/>
    </row>
    <row r="43" spans="1:12" ht="12.75">
      <c r="A43" s="524"/>
      <c r="B43" s="357" t="s">
        <v>584</v>
      </c>
      <c r="C43" s="501"/>
      <c r="D43" s="501"/>
      <c r="E43" s="501"/>
      <c r="F43" s="501"/>
      <c r="G43" s="501"/>
      <c r="H43" s="501"/>
      <c r="I43" s="503"/>
      <c r="J43" s="503"/>
      <c r="K43" s="503"/>
      <c r="L43" s="503"/>
    </row>
    <row r="44" spans="1:12" ht="25.5">
      <c r="A44" s="524"/>
      <c r="B44" s="357" t="s">
        <v>582</v>
      </c>
      <c r="C44" s="501"/>
      <c r="D44" s="501"/>
      <c r="E44" s="501"/>
      <c r="F44" s="501"/>
      <c r="G44" s="501"/>
      <c r="H44" s="501"/>
      <c r="I44" s="503"/>
      <c r="J44" s="503"/>
      <c r="K44" s="503"/>
      <c r="L44" s="503"/>
    </row>
    <row r="45" spans="1:12" ht="25.5">
      <c r="A45" s="524"/>
      <c r="B45" s="357" t="s">
        <v>583</v>
      </c>
      <c r="C45" s="501"/>
      <c r="D45" s="501"/>
      <c r="E45" s="501"/>
      <c r="F45" s="501"/>
      <c r="G45" s="501"/>
      <c r="H45" s="501"/>
      <c r="I45" s="503"/>
      <c r="J45" s="503"/>
      <c r="K45" s="503"/>
      <c r="L45" s="503"/>
    </row>
    <row r="46" spans="1:12" ht="12.75">
      <c r="A46" s="525"/>
      <c r="B46" s="357" t="s">
        <v>576</v>
      </c>
      <c r="C46" s="502">
        <f>C42+C44+C45</f>
        <v>0</v>
      </c>
      <c r="D46" s="502"/>
      <c r="E46" s="502">
        <f>E42+E44+E45</f>
        <v>0</v>
      </c>
      <c r="F46" s="502"/>
      <c r="G46" s="502">
        <f>G42+G44+G45</f>
        <v>0</v>
      </c>
      <c r="H46" s="502"/>
      <c r="I46" s="502">
        <f>I42+I44+I45</f>
        <v>0</v>
      </c>
      <c r="J46" s="502"/>
      <c r="K46" s="502">
        <f>K42+K44+K45</f>
        <v>0</v>
      </c>
      <c r="L46" s="502"/>
    </row>
    <row r="47" spans="1:12" ht="12.75">
      <c r="A47" s="523" t="s">
        <v>587</v>
      </c>
      <c r="B47" s="357" t="s">
        <v>581</v>
      </c>
      <c r="C47" s="501">
        <v>6</v>
      </c>
      <c r="D47" s="501"/>
      <c r="E47" s="501">
        <v>1</v>
      </c>
      <c r="F47" s="501"/>
      <c r="G47" s="501">
        <v>2</v>
      </c>
      <c r="H47" s="501"/>
      <c r="I47" s="503">
        <v>2</v>
      </c>
      <c r="J47" s="503"/>
      <c r="K47" s="503">
        <v>1</v>
      </c>
      <c r="L47" s="503"/>
    </row>
    <row r="48" spans="1:12" ht="12.75">
      <c r="A48" s="524"/>
      <c r="B48" s="357" t="s">
        <v>584</v>
      </c>
      <c r="C48" s="501"/>
      <c r="D48" s="501"/>
      <c r="E48" s="501"/>
      <c r="F48" s="501"/>
      <c r="G48" s="501"/>
      <c r="H48" s="501"/>
      <c r="I48" s="503"/>
      <c r="J48" s="503"/>
      <c r="K48" s="503"/>
      <c r="L48" s="503"/>
    </row>
    <row r="49" spans="1:12" ht="25.5">
      <c r="A49" s="524"/>
      <c r="B49" s="357" t="s">
        <v>582</v>
      </c>
      <c r="C49" s="501"/>
      <c r="D49" s="501"/>
      <c r="E49" s="501"/>
      <c r="F49" s="501"/>
      <c r="G49" s="501"/>
      <c r="H49" s="501"/>
      <c r="I49" s="503"/>
      <c r="J49" s="503"/>
      <c r="K49" s="503"/>
      <c r="L49" s="503"/>
    </row>
    <row r="50" spans="1:12" ht="25.5">
      <c r="A50" s="524"/>
      <c r="B50" s="357" t="s">
        <v>583</v>
      </c>
      <c r="C50" s="501"/>
      <c r="D50" s="501"/>
      <c r="E50" s="501"/>
      <c r="F50" s="501"/>
      <c r="G50" s="501"/>
      <c r="H50" s="501"/>
      <c r="I50" s="503"/>
      <c r="J50" s="503"/>
      <c r="K50" s="503"/>
      <c r="L50" s="503"/>
    </row>
    <row r="51" spans="1:12" ht="12.75">
      <c r="A51" s="525"/>
      <c r="B51" s="357" t="s">
        <v>576</v>
      </c>
      <c r="C51" s="502">
        <f>C47+C49+C50</f>
        <v>6</v>
      </c>
      <c r="D51" s="502"/>
      <c r="E51" s="502">
        <f>E47+E49+E50</f>
        <v>1</v>
      </c>
      <c r="F51" s="502"/>
      <c r="G51" s="502">
        <f>G47+G49+G50</f>
        <v>2</v>
      </c>
      <c r="H51" s="502"/>
      <c r="I51" s="502">
        <f>I47+I49+I50</f>
        <v>2</v>
      </c>
      <c r="J51" s="502"/>
      <c r="K51" s="502">
        <f>K47+K49+K50</f>
        <v>1</v>
      </c>
      <c r="L51" s="502"/>
    </row>
    <row r="52" spans="1:12" ht="12.75">
      <c r="A52" s="523" t="s">
        <v>570</v>
      </c>
      <c r="B52" s="357" t="s">
        <v>581</v>
      </c>
      <c r="C52" s="501">
        <v>37</v>
      </c>
      <c r="D52" s="501"/>
      <c r="E52" s="501">
        <v>10</v>
      </c>
      <c r="F52" s="501"/>
      <c r="G52" s="501">
        <v>6</v>
      </c>
      <c r="H52" s="501"/>
      <c r="I52" s="503">
        <v>6</v>
      </c>
      <c r="J52" s="503"/>
      <c r="K52" s="503">
        <v>15</v>
      </c>
      <c r="L52" s="503"/>
    </row>
    <row r="53" spans="1:12" ht="12.75">
      <c r="A53" s="524"/>
      <c r="B53" s="357" t="s">
        <v>584</v>
      </c>
      <c r="C53" s="501"/>
      <c r="D53" s="501"/>
      <c r="E53" s="501"/>
      <c r="F53" s="501"/>
      <c r="G53" s="501"/>
      <c r="H53" s="501"/>
      <c r="I53" s="503"/>
      <c r="J53" s="503"/>
      <c r="K53" s="503"/>
      <c r="L53" s="503"/>
    </row>
    <row r="54" spans="1:12" ht="25.5">
      <c r="A54" s="524"/>
      <c r="B54" s="357" t="s">
        <v>582</v>
      </c>
      <c r="C54" s="501"/>
      <c r="D54" s="501"/>
      <c r="E54" s="501"/>
      <c r="F54" s="501"/>
      <c r="G54" s="501"/>
      <c r="H54" s="501"/>
      <c r="I54" s="503"/>
      <c r="J54" s="503"/>
      <c r="K54" s="503"/>
      <c r="L54" s="503"/>
    </row>
    <row r="55" spans="1:12" ht="25.5">
      <c r="A55" s="524"/>
      <c r="B55" s="357" t="s">
        <v>583</v>
      </c>
      <c r="C55" s="501"/>
      <c r="D55" s="501"/>
      <c r="E55" s="501"/>
      <c r="F55" s="501"/>
      <c r="G55" s="501"/>
      <c r="H55" s="501"/>
      <c r="I55" s="503"/>
      <c r="J55" s="503"/>
      <c r="K55" s="503"/>
      <c r="L55" s="503"/>
    </row>
    <row r="56" spans="1:12" ht="12.75">
      <c r="A56" s="525"/>
      <c r="B56" s="357" t="s">
        <v>576</v>
      </c>
      <c r="C56" s="502">
        <f>C52+C54+C55</f>
        <v>37</v>
      </c>
      <c r="D56" s="502"/>
      <c r="E56" s="502">
        <f>E52+E54+E55</f>
        <v>10</v>
      </c>
      <c r="F56" s="502"/>
      <c r="G56" s="502">
        <f>G52+G54+G55</f>
        <v>6</v>
      </c>
      <c r="H56" s="502"/>
      <c r="I56" s="502">
        <f>I52+I54+I55</f>
        <v>6</v>
      </c>
      <c r="J56" s="502"/>
      <c r="K56" s="502">
        <f>K52+K54+K55</f>
        <v>15</v>
      </c>
      <c r="L56" s="502"/>
    </row>
    <row r="57" spans="1:12" ht="12.75">
      <c r="A57" s="523" t="s">
        <v>607</v>
      </c>
      <c r="B57" s="357" t="s">
        <v>581</v>
      </c>
      <c r="C57" s="501"/>
      <c r="D57" s="501"/>
      <c r="E57" s="501"/>
      <c r="F57" s="501"/>
      <c r="G57" s="501"/>
      <c r="H57" s="501"/>
      <c r="I57" s="503"/>
      <c r="J57" s="503"/>
      <c r="K57" s="503"/>
      <c r="L57" s="503"/>
    </row>
    <row r="58" spans="1:12" ht="12.75">
      <c r="A58" s="524"/>
      <c r="B58" s="357" t="s">
        <v>584</v>
      </c>
      <c r="C58" s="501"/>
      <c r="D58" s="501"/>
      <c r="E58" s="501"/>
      <c r="F58" s="501"/>
      <c r="G58" s="501"/>
      <c r="H58" s="501"/>
      <c r="I58" s="503"/>
      <c r="J58" s="503"/>
      <c r="K58" s="503"/>
      <c r="L58" s="503"/>
    </row>
    <row r="59" spans="1:12" ht="25.5">
      <c r="A59" s="524"/>
      <c r="B59" s="357" t="s">
        <v>582</v>
      </c>
      <c r="C59" s="501"/>
      <c r="D59" s="501"/>
      <c r="E59" s="501"/>
      <c r="F59" s="501"/>
      <c r="G59" s="501"/>
      <c r="H59" s="501"/>
      <c r="I59" s="503"/>
      <c r="J59" s="503"/>
      <c r="K59" s="503"/>
      <c r="L59" s="503"/>
    </row>
    <row r="60" spans="1:12" ht="25.5">
      <c r="A60" s="524"/>
      <c r="B60" s="357" t="s">
        <v>583</v>
      </c>
      <c r="C60" s="501"/>
      <c r="D60" s="501"/>
      <c r="E60" s="501"/>
      <c r="F60" s="501"/>
      <c r="G60" s="501"/>
      <c r="H60" s="501"/>
      <c r="I60" s="503"/>
      <c r="J60" s="503"/>
      <c r="K60" s="503"/>
      <c r="L60" s="503"/>
    </row>
    <row r="61" spans="1:12" ht="12.75">
      <c r="A61" s="525"/>
      <c r="B61" s="357" t="s">
        <v>576</v>
      </c>
      <c r="C61" s="502">
        <f>C57+C59+C60</f>
        <v>0</v>
      </c>
      <c r="D61" s="502"/>
      <c r="E61" s="502">
        <f>E57+E59+E60</f>
        <v>0</v>
      </c>
      <c r="F61" s="502"/>
      <c r="G61" s="502">
        <f>G57+G59+G60</f>
        <v>0</v>
      </c>
      <c r="H61" s="502"/>
      <c r="I61" s="502">
        <f>I57+I59+I60</f>
        <v>0</v>
      </c>
      <c r="J61" s="502"/>
      <c r="K61" s="502">
        <f>K57+K59+K60</f>
        <v>0</v>
      </c>
      <c r="L61" s="502"/>
    </row>
    <row r="62" spans="1:12" ht="18.75" customHeight="1">
      <c r="A62" s="529" t="s">
        <v>585</v>
      </c>
      <c r="B62" s="530"/>
      <c r="C62" s="527">
        <f>C36+C41+C46+C51+C56+C61</f>
        <v>43</v>
      </c>
      <c r="D62" s="527"/>
      <c r="E62" s="527">
        <f>E36+E41+E46+E51+E56+E61</f>
        <v>11</v>
      </c>
      <c r="F62" s="527"/>
      <c r="G62" s="527">
        <f>G36+G41+G46+G51+G56+G61</f>
        <v>8</v>
      </c>
      <c r="H62" s="527"/>
      <c r="I62" s="527">
        <f>I36+I41+I46+I51+I56+I61</f>
        <v>8</v>
      </c>
      <c r="J62" s="527"/>
      <c r="K62" s="527">
        <f>K36+K41+K46+K51+K56+K61</f>
        <v>16</v>
      </c>
      <c r="L62" s="527"/>
    </row>
    <row r="63" spans="1:12" s="22" customFormat="1" ht="12.75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2" customFormat="1" ht="15.75">
      <c r="A64" s="20"/>
      <c r="B64" s="495" t="s">
        <v>319</v>
      </c>
      <c r="C64" s="495"/>
      <c r="D64" s="495"/>
      <c r="E64" s="495"/>
      <c r="F64" s="495"/>
      <c r="G64" s="495"/>
      <c r="H64" s="495"/>
      <c r="I64" s="21"/>
      <c r="J64" s="21"/>
      <c r="K64" s="21"/>
      <c r="L64" s="21"/>
    </row>
    <row r="65" spans="1:12" s="22" customFormat="1" ht="15.75">
      <c r="A65" s="20"/>
      <c r="B65" s="358"/>
      <c r="C65" s="358"/>
      <c r="D65" s="358"/>
      <c r="E65" s="358"/>
      <c r="F65" s="358"/>
      <c r="G65" s="358"/>
      <c r="H65" s="358"/>
      <c r="I65" s="21"/>
      <c r="J65" s="21"/>
      <c r="K65" s="21"/>
      <c r="L65" s="21"/>
    </row>
    <row r="66" spans="1:12" s="22" customFormat="1" ht="15.75">
      <c r="A66" s="20"/>
      <c r="B66" s="358"/>
      <c r="C66" s="358"/>
      <c r="D66" s="358"/>
      <c r="E66" s="358"/>
      <c r="F66" s="358"/>
      <c r="G66" s="358"/>
      <c r="H66" s="358"/>
      <c r="I66" s="21"/>
      <c r="J66" s="21"/>
      <c r="K66" s="21"/>
      <c r="L66" s="21"/>
    </row>
    <row r="67" spans="1:12" s="22" customFormat="1" ht="15.75">
      <c r="A67" s="20"/>
      <c r="B67" s="358"/>
      <c r="C67" s="358"/>
      <c r="D67" s="358"/>
      <c r="E67" s="358"/>
      <c r="F67" s="358"/>
      <c r="G67" s="358"/>
      <c r="H67" s="358"/>
      <c r="I67" s="21"/>
      <c r="J67" s="21"/>
      <c r="K67" s="21"/>
      <c r="L67" s="21"/>
    </row>
    <row r="68" spans="1:12" s="22" customFormat="1" ht="12.7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7" s="4" customFormat="1" ht="15.75">
      <c r="B69" s="4" t="s">
        <v>578</v>
      </c>
      <c r="G69" s="4" t="s">
        <v>579</v>
      </c>
    </row>
    <row r="70" s="4" customFormat="1" ht="15.75"/>
    <row r="71" spans="2:6" s="4" customFormat="1" ht="15.75">
      <c r="B71" s="473" t="s">
        <v>563</v>
      </c>
      <c r="C71" s="473"/>
      <c r="D71" s="473"/>
      <c r="E71" s="16"/>
      <c r="F71" s="16"/>
    </row>
    <row r="72" s="4" customFormat="1" ht="15.75"/>
    <row r="73" s="4" customFormat="1" ht="15.75">
      <c r="B73" s="4" t="s">
        <v>593</v>
      </c>
    </row>
  </sheetData>
  <sheetProtection/>
  <mergeCells count="292">
    <mergeCell ref="K12:L12"/>
    <mergeCell ref="K14:L14"/>
    <mergeCell ref="K13:L13"/>
    <mergeCell ref="C12:D12"/>
    <mergeCell ref="A4:L4"/>
    <mergeCell ref="K10:L10"/>
    <mergeCell ref="A9:B9"/>
    <mergeCell ref="E8:F8"/>
    <mergeCell ref="E6:F7"/>
    <mergeCell ref="I8:J8"/>
    <mergeCell ref="K17:L17"/>
    <mergeCell ref="K15:L15"/>
    <mergeCell ref="K16:L16"/>
    <mergeCell ref="E14:F14"/>
    <mergeCell ref="I15:J15"/>
    <mergeCell ref="K9:L9"/>
    <mergeCell ref="K11:L11"/>
    <mergeCell ref="I10:J10"/>
    <mergeCell ref="E10:F10"/>
    <mergeCell ref="I12:J12"/>
    <mergeCell ref="A1:B1"/>
    <mergeCell ref="A2:D2"/>
    <mergeCell ref="A3:D3"/>
    <mergeCell ref="A5:L5"/>
    <mergeCell ref="C10:D10"/>
    <mergeCell ref="K8:L8"/>
    <mergeCell ref="G7:H7"/>
    <mergeCell ref="I7:J7"/>
    <mergeCell ref="G8:H8"/>
    <mergeCell ref="A8:B8"/>
    <mergeCell ref="K7:L7"/>
    <mergeCell ref="C8:D8"/>
    <mergeCell ref="C6:D7"/>
    <mergeCell ref="A6:B7"/>
    <mergeCell ref="G6:L6"/>
    <mergeCell ref="A20:B20"/>
    <mergeCell ref="C20:D20"/>
    <mergeCell ref="G10:H10"/>
    <mergeCell ref="A11:B11"/>
    <mergeCell ref="A15:B15"/>
    <mergeCell ref="A16:B16"/>
    <mergeCell ref="A19:B19"/>
    <mergeCell ref="C15:D15"/>
    <mergeCell ref="C16:D16"/>
    <mergeCell ref="C23:D23"/>
    <mergeCell ref="C18:D18"/>
    <mergeCell ref="A23:B23"/>
    <mergeCell ref="A18:B18"/>
    <mergeCell ref="C14:D14"/>
    <mergeCell ref="G21:H21"/>
    <mergeCell ref="E15:F15"/>
    <mergeCell ref="G14:H14"/>
    <mergeCell ref="G17:H17"/>
    <mergeCell ref="G16:H16"/>
    <mergeCell ref="E17:F17"/>
    <mergeCell ref="C17:D17"/>
    <mergeCell ref="C19:D19"/>
    <mergeCell ref="E21:F21"/>
    <mergeCell ref="E23:F23"/>
    <mergeCell ref="E18:F18"/>
    <mergeCell ref="E19:F19"/>
    <mergeCell ref="I21:J21"/>
    <mergeCell ref="E20:F20"/>
    <mergeCell ref="G18:H18"/>
    <mergeCell ref="I17:J17"/>
    <mergeCell ref="E12:F12"/>
    <mergeCell ref="G12:H12"/>
    <mergeCell ref="G15:H15"/>
    <mergeCell ref="I16:J16"/>
    <mergeCell ref="E9:F9"/>
    <mergeCell ref="E11:F11"/>
    <mergeCell ref="E16:F16"/>
    <mergeCell ref="G9:H9"/>
    <mergeCell ref="I9:J9"/>
    <mergeCell ref="A14:B14"/>
    <mergeCell ref="A17:B17"/>
    <mergeCell ref="A10:B10"/>
    <mergeCell ref="C9:D9"/>
    <mergeCell ref="C11:D11"/>
    <mergeCell ref="C42:D42"/>
    <mergeCell ref="A37:A41"/>
    <mergeCell ref="A42:A46"/>
    <mergeCell ref="C31:D31"/>
    <mergeCell ref="A29:A30"/>
    <mergeCell ref="C53:D53"/>
    <mergeCell ref="G42:H42"/>
    <mergeCell ref="G43:H43"/>
    <mergeCell ref="I45:J45"/>
    <mergeCell ref="I46:J46"/>
    <mergeCell ref="I52:J52"/>
    <mergeCell ref="I53:J53"/>
    <mergeCell ref="I47:J47"/>
    <mergeCell ref="I50:J50"/>
    <mergeCell ref="C52:D52"/>
    <mergeCell ref="B71:D71"/>
    <mergeCell ref="C54:D54"/>
    <mergeCell ref="C55:D55"/>
    <mergeCell ref="C56:D56"/>
    <mergeCell ref="C62:D62"/>
    <mergeCell ref="E53:F53"/>
    <mergeCell ref="E54:F54"/>
    <mergeCell ref="E55:F55"/>
    <mergeCell ref="E56:F56"/>
    <mergeCell ref="E62:F62"/>
    <mergeCell ref="A52:A56"/>
    <mergeCell ref="A62:B62"/>
    <mergeCell ref="A47:A51"/>
    <mergeCell ref="C37:D37"/>
    <mergeCell ref="C38:D38"/>
    <mergeCell ref="C39:D39"/>
    <mergeCell ref="C40:D40"/>
    <mergeCell ref="C41:D41"/>
    <mergeCell ref="C45:D45"/>
    <mergeCell ref="C44:D44"/>
    <mergeCell ref="I35:J35"/>
    <mergeCell ref="G36:H36"/>
    <mergeCell ref="I36:J36"/>
    <mergeCell ref="I32:J32"/>
    <mergeCell ref="E31:F31"/>
    <mergeCell ref="G31:H31"/>
    <mergeCell ref="E34:F34"/>
    <mergeCell ref="E35:F35"/>
    <mergeCell ref="G35:H35"/>
    <mergeCell ref="E36:F36"/>
    <mergeCell ref="G37:H37"/>
    <mergeCell ref="G39:H39"/>
    <mergeCell ref="G40:H40"/>
    <mergeCell ref="I42:J42"/>
    <mergeCell ref="E38:F38"/>
    <mergeCell ref="E37:F37"/>
    <mergeCell ref="C43:D43"/>
    <mergeCell ref="E39:F39"/>
    <mergeCell ref="C49:D49"/>
    <mergeCell ref="C51:D51"/>
    <mergeCell ref="C50:D50"/>
    <mergeCell ref="C47:D47"/>
    <mergeCell ref="C48:D48"/>
    <mergeCell ref="E45:F45"/>
    <mergeCell ref="C46:D46"/>
    <mergeCell ref="G51:H51"/>
    <mergeCell ref="G46:H46"/>
    <mergeCell ref="E40:F40"/>
    <mergeCell ref="E41:F41"/>
    <mergeCell ref="G41:H41"/>
    <mergeCell ref="E42:F42"/>
    <mergeCell ref="E43:F43"/>
    <mergeCell ref="E44:F44"/>
    <mergeCell ref="E46:F46"/>
    <mergeCell ref="G48:H48"/>
    <mergeCell ref="E52:F52"/>
    <mergeCell ref="E48:F48"/>
    <mergeCell ref="E49:F49"/>
    <mergeCell ref="E51:F51"/>
    <mergeCell ref="E50:F50"/>
    <mergeCell ref="E47:F47"/>
    <mergeCell ref="G56:H56"/>
    <mergeCell ref="G62:H62"/>
    <mergeCell ref="G54:H54"/>
    <mergeCell ref="G55:H55"/>
    <mergeCell ref="G58:H58"/>
    <mergeCell ref="G52:H52"/>
    <mergeCell ref="G53:H53"/>
    <mergeCell ref="G49:H49"/>
    <mergeCell ref="G45:H45"/>
    <mergeCell ref="I37:J37"/>
    <mergeCell ref="I38:J38"/>
    <mergeCell ref="I39:J39"/>
    <mergeCell ref="I40:J40"/>
    <mergeCell ref="I41:J41"/>
    <mergeCell ref="I43:J43"/>
    <mergeCell ref="G38:H38"/>
    <mergeCell ref="I48:J48"/>
    <mergeCell ref="I62:J62"/>
    <mergeCell ref="I54:J54"/>
    <mergeCell ref="I55:J55"/>
    <mergeCell ref="K55:L55"/>
    <mergeCell ref="K56:L56"/>
    <mergeCell ref="I44:J44"/>
    <mergeCell ref="K52:L52"/>
    <mergeCell ref="K44:L44"/>
    <mergeCell ref="K51:L51"/>
    <mergeCell ref="I51:J51"/>
    <mergeCell ref="K61:L61"/>
    <mergeCell ref="K37:L37"/>
    <mergeCell ref="K38:L38"/>
    <mergeCell ref="K39:L39"/>
    <mergeCell ref="K40:L40"/>
    <mergeCell ref="I56:J56"/>
    <mergeCell ref="K41:L41"/>
    <mergeCell ref="K42:L42"/>
    <mergeCell ref="K43:L43"/>
    <mergeCell ref="I49:J49"/>
    <mergeCell ref="K45:L45"/>
    <mergeCell ref="K46:L46"/>
    <mergeCell ref="K53:L53"/>
    <mergeCell ref="K48:L48"/>
    <mergeCell ref="K33:L33"/>
    <mergeCell ref="K62:L62"/>
    <mergeCell ref="K60:L60"/>
    <mergeCell ref="K59:L59"/>
    <mergeCell ref="K57:L57"/>
    <mergeCell ref="K58:L58"/>
    <mergeCell ref="I13:J13"/>
    <mergeCell ref="C13:D13"/>
    <mergeCell ref="I11:J11"/>
    <mergeCell ref="G11:H11"/>
    <mergeCell ref="A12:B12"/>
    <mergeCell ref="K30:L30"/>
    <mergeCell ref="B29:B30"/>
    <mergeCell ref="C29:D30"/>
    <mergeCell ref="I30:J30"/>
    <mergeCell ref="G30:H30"/>
    <mergeCell ref="A57:A61"/>
    <mergeCell ref="C57:D57"/>
    <mergeCell ref="E57:F57"/>
    <mergeCell ref="G57:H57"/>
    <mergeCell ref="G50:H50"/>
    <mergeCell ref="A13:B13"/>
    <mergeCell ref="E13:F13"/>
    <mergeCell ref="G13:H13"/>
    <mergeCell ref="G44:H44"/>
    <mergeCell ref="G47:H47"/>
    <mergeCell ref="E58:F58"/>
    <mergeCell ref="E29:F30"/>
    <mergeCell ref="G29:L29"/>
    <mergeCell ref="K35:L35"/>
    <mergeCell ref="K32:L32"/>
    <mergeCell ref="I14:J14"/>
    <mergeCell ref="K54:L54"/>
    <mergeCell ref="K47:L47"/>
    <mergeCell ref="K49:L49"/>
    <mergeCell ref="K50:L50"/>
    <mergeCell ref="E33:F33"/>
    <mergeCell ref="C36:D36"/>
    <mergeCell ref="I57:J57"/>
    <mergeCell ref="G34:H34"/>
    <mergeCell ref="I34:J34"/>
    <mergeCell ref="C59:D59"/>
    <mergeCell ref="E59:F59"/>
    <mergeCell ref="G59:H59"/>
    <mergeCell ref="I59:J59"/>
    <mergeCell ref="C58:D58"/>
    <mergeCell ref="I60:J60"/>
    <mergeCell ref="G33:H33"/>
    <mergeCell ref="I33:J33"/>
    <mergeCell ref="C61:D61"/>
    <mergeCell ref="E61:F61"/>
    <mergeCell ref="G61:H61"/>
    <mergeCell ref="I61:J61"/>
    <mergeCell ref="I58:J58"/>
    <mergeCell ref="C33:D33"/>
    <mergeCell ref="C34:D34"/>
    <mergeCell ref="K18:L18"/>
    <mergeCell ref="K21:L21"/>
    <mergeCell ref="K19:L19"/>
    <mergeCell ref="G24:H24"/>
    <mergeCell ref="I19:J19"/>
    <mergeCell ref="G19:H19"/>
    <mergeCell ref="G20:H20"/>
    <mergeCell ref="I20:J20"/>
    <mergeCell ref="I24:J24"/>
    <mergeCell ref="I18:J18"/>
    <mergeCell ref="K23:L23"/>
    <mergeCell ref="I22:J22"/>
    <mergeCell ref="K24:L24"/>
    <mergeCell ref="K22:L22"/>
    <mergeCell ref="I23:J23"/>
    <mergeCell ref="C32:D32"/>
    <mergeCell ref="K31:L31"/>
    <mergeCell ref="I31:J31"/>
    <mergeCell ref="E32:F32"/>
    <mergeCell ref="G23:H23"/>
    <mergeCell ref="K36:L36"/>
    <mergeCell ref="K34:L34"/>
    <mergeCell ref="A28:L28"/>
    <mergeCell ref="C24:D24"/>
    <mergeCell ref="K20:L20"/>
    <mergeCell ref="C21:D21"/>
    <mergeCell ref="A24:B24"/>
    <mergeCell ref="A21:B21"/>
    <mergeCell ref="G32:H32"/>
    <mergeCell ref="A32:A36"/>
    <mergeCell ref="B64:H64"/>
    <mergeCell ref="A22:B22"/>
    <mergeCell ref="C22:D22"/>
    <mergeCell ref="E22:F22"/>
    <mergeCell ref="G22:H22"/>
    <mergeCell ref="E24:F24"/>
    <mergeCell ref="C60:D60"/>
    <mergeCell ref="E60:F60"/>
    <mergeCell ref="G60:H60"/>
    <mergeCell ref="C35:D35"/>
  </mergeCells>
  <printOptions/>
  <pageMargins left="0.3937007874015748" right="0.3937007874015748" top="0.7874015748031497" bottom="0.5905511811023623" header="0.4724409448818898" footer="0.3937007874015748"/>
  <pageSetup firstPageNumber="13" useFirstPageNumber="1" fitToHeight="2" horizontalDpi="600" verticalDpi="600" orientation="portrait" paperSize="9" scale="75" r:id="rId1"/>
  <headerFooter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showZeros="0" zoomScale="120" zoomScaleNormal="120" zoomScalePageLayoutView="0" workbookViewId="0" topLeftCell="A1">
      <selection activeCell="C12" sqref="C12"/>
    </sheetView>
  </sheetViews>
  <sheetFormatPr defaultColWidth="9.00390625" defaultRowHeight="12.75"/>
  <cols>
    <col min="1" max="1" width="22.25390625" style="4" customWidth="1"/>
    <col min="2" max="6" width="9.125" style="4" customWidth="1"/>
    <col min="7" max="7" width="10.25390625" style="4" customWidth="1"/>
    <col min="8" max="16384" width="9.125" style="4" customWidth="1"/>
  </cols>
  <sheetData>
    <row r="1" spans="1:6" ht="15.75">
      <c r="A1" s="488" t="s">
        <v>724</v>
      </c>
      <c r="B1" s="488"/>
      <c r="C1"/>
      <c r="D1"/>
      <c r="E1" s="98"/>
      <c r="F1" s="98"/>
    </row>
    <row r="2" spans="1:6" ht="15.75">
      <c r="A2" s="489" t="s">
        <v>819</v>
      </c>
      <c r="B2" s="489"/>
      <c r="C2" s="489"/>
      <c r="D2" s="489"/>
      <c r="E2" s="22"/>
      <c r="F2" s="22"/>
    </row>
    <row r="3" spans="1:8" ht="15.75">
      <c r="A3" s="489" t="s">
        <v>820</v>
      </c>
      <c r="B3" s="489"/>
      <c r="C3" s="489"/>
      <c r="D3" s="489"/>
      <c r="E3" s="489"/>
      <c r="F3" s="489"/>
      <c r="G3" s="489"/>
      <c r="H3" s="489"/>
    </row>
    <row r="4" spans="1:13" ht="81" customHeight="1">
      <c r="A4" s="492" t="s">
        <v>827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33.75" customHeight="1">
      <c r="A5" s="544" t="s">
        <v>725</v>
      </c>
      <c r="B5" s="539" t="s">
        <v>726</v>
      </c>
      <c r="C5" s="540"/>
      <c r="D5" s="543" t="s">
        <v>727</v>
      </c>
      <c r="E5" s="543"/>
      <c r="F5" s="543"/>
      <c r="G5" s="543"/>
      <c r="H5" s="539" t="s">
        <v>728</v>
      </c>
      <c r="I5" s="539"/>
      <c r="J5" s="539" t="s">
        <v>729</v>
      </c>
      <c r="K5" s="539"/>
      <c r="L5" s="539" t="s">
        <v>730</v>
      </c>
      <c r="M5" s="539"/>
    </row>
    <row r="6" spans="1:13" ht="57.75" customHeight="1">
      <c r="A6" s="545"/>
      <c r="B6" s="540"/>
      <c r="C6" s="540"/>
      <c r="D6" s="541" t="s">
        <v>731</v>
      </c>
      <c r="E6" s="542"/>
      <c r="F6" s="541" t="s">
        <v>732</v>
      </c>
      <c r="G6" s="542"/>
      <c r="H6" s="539"/>
      <c r="I6" s="539"/>
      <c r="J6" s="539"/>
      <c r="K6" s="539"/>
      <c r="L6" s="539"/>
      <c r="M6" s="539"/>
    </row>
    <row r="7" spans="1:13" ht="49.5" customHeight="1">
      <c r="A7" s="546"/>
      <c r="B7" s="52" t="s">
        <v>733</v>
      </c>
      <c r="C7" s="51" t="s">
        <v>734</v>
      </c>
      <c r="D7" s="52" t="s">
        <v>733</v>
      </c>
      <c r="E7" s="51" t="s">
        <v>734</v>
      </c>
      <c r="F7" s="52" t="s">
        <v>733</v>
      </c>
      <c r="G7" s="51" t="s">
        <v>734</v>
      </c>
      <c r="H7" s="52" t="s">
        <v>733</v>
      </c>
      <c r="I7" s="51" t="s">
        <v>734</v>
      </c>
      <c r="J7" s="52" t="s">
        <v>733</v>
      </c>
      <c r="K7" s="51" t="s">
        <v>734</v>
      </c>
      <c r="L7" s="52" t="s">
        <v>733</v>
      </c>
      <c r="M7" s="51" t="s">
        <v>734</v>
      </c>
    </row>
    <row r="8" spans="1:13" ht="15.75">
      <c r="A8" s="53" t="s">
        <v>575</v>
      </c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</row>
    <row r="9" spans="1:13" ht="30.75" customHeight="1">
      <c r="A9" s="54" t="s">
        <v>735</v>
      </c>
      <c r="B9" s="55">
        <f aca="true" t="shared" si="0" ref="B9:M9">B14+B15+B17+B18+B20+B21+B23+B24</f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</row>
    <row r="10" spans="1:13" ht="20.25" customHeight="1">
      <c r="A10" s="56" t="s">
        <v>736</v>
      </c>
      <c r="B10" s="55">
        <f aca="true" t="shared" si="1" ref="B10:M10">B14+B17+B20+B23</f>
        <v>0</v>
      </c>
      <c r="C10" s="55">
        <f t="shared" si="1"/>
        <v>0</v>
      </c>
      <c r="D10" s="55">
        <f t="shared" si="1"/>
        <v>0</v>
      </c>
      <c r="E10" s="55">
        <f t="shared" si="1"/>
        <v>0</v>
      </c>
      <c r="F10" s="55">
        <f t="shared" si="1"/>
        <v>0</v>
      </c>
      <c r="G10" s="55">
        <f t="shared" si="1"/>
        <v>0</v>
      </c>
      <c r="H10" s="55">
        <f t="shared" si="1"/>
        <v>0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</row>
    <row r="11" spans="1:13" ht="26.25" customHeight="1">
      <c r="A11" s="57" t="s">
        <v>737</v>
      </c>
      <c r="B11" s="55">
        <f aca="true" t="shared" si="2" ref="B11:M11">B15+B18+B21+B24</f>
        <v>0</v>
      </c>
      <c r="C11" s="55">
        <f t="shared" si="2"/>
        <v>0</v>
      </c>
      <c r="D11" s="55">
        <f t="shared" si="2"/>
        <v>0</v>
      </c>
      <c r="E11" s="55">
        <f t="shared" si="2"/>
        <v>0</v>
      </c>
      <c r="F11" s="55">
        <f t="shared" si="2"/>
        <v>0</v>
      </c>
      <c r="G11" s="55">
        <f t="shared" si="2"/>
        <v>0</v>
      </c>
      <c r="H11" s="55">
        <f t="shared" si="2"/>
        <v>0</v>
      </c>
      <c r="I11" s="55">
        <f t="shared" si="2"/>
        <v>0</v>
      </c>
      <c r="J11" s="55">
        <f t="shared" si="2"/>
        <v>0</v>
      </c>
      <c r="K11" s="55">
        <f t="shared" si="2"/>
        <v>0</v>
      </c>
      <c r="L11" s="55">
        <f t="shared" si="2"/>
        <v>0</v>
      </c>
      <c r="M11" s="55">
        <f t="shared" si="2"/>
        <v>0</v>
      </c>
    </row>
    <row r="12" spans="1:13" ht="19.5" customHeight="1">
      <c r="A12" s="56" t="s">
        <v>738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21" customHeight="1">
      <c r="A13" s="59" t="s">
        <v>739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24" customHeight="1">
      <c r="A14" s="60" t="s">
        <v>736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26.25" customHeight="1">
      <c r="A15" s="61" t="s">
        <v>737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20.25" customHeight="1">
      <c r="A16" s="59" t="s">
        <v>740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22.5" customHeight="1">
      <c r="A17" s="60" t="s">
        <v>736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26.25" customHeight="1">
      <c r="A18" s="61" t="s">
        <v>737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21.75" customHeight="1">
      <c r="A19" s="59" t="s">
        <v>741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23.25" customHeight="1">
      <c r="A20" s="60" t="s">
        <v>736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25.5" customHeight="1">
      <c r="A21" s="61" t="s">
        <v>737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20.25" customHeight="1">
      <c r="A22" s="62" t="s">
        <v>742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20.25" customHeight="1">
      <c r="A23" s="60" t="s">
        <v>736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24.75" customHeight="1">
      <c r="A24" s="61" t="s">
        <v>737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s="63" customFormat="1" ht="75.75" customHeight="1">
      <c r="A25" s="66" t="s">
        <v>743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s="63" customFormat="1" ht="15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s="63" customFormat="1" ht="15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5.75">
      <c r="A28" s="63"/>
      <c r="B28" s="63"/>
      <c r="C28" s="63" t="s">
        <v>578</v>
      </c>
      <c r="D28" s="63"/>
      <c r="E28" s="63"/>
      <c r="F28" s="63"/>
      <c r="G28" s="63"/>
      <c r="H28" s="63"/>
      <c r="I28" s="63" t="s">
        <v>579</v>
      </c>
      <c r="J28" s="63"/>
      <c r="K28" s="63"/>
      <c r="L28" s="63"/>
      <c r="M28" s="63"/>
    </row>
    <row r="29" spans="1:13" ht="15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15.75">
      <c r="A30" s="63"/>
      <c r="B30" s="63"/>
      <c r="C30" s="538" t="s">
        <v>563</v>
      </c>
      <c r="D30" s="538"/>
      <c r="E30" s="538"/>
      <c r="F30" s="538"/>
      <c r="G30" s="538"/>
      <c r="H30" s="63"/>
      <c r="I30" s="63"/>
      <c r="J30" s="63"/>
      <c r="K30" s="63"/>
      <c r="L30" s="63"/>
      <c r="M30" s="63"/>
    </row>
    <row r="31" spans="1:13" ht="15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5.75">
      <c r="A32" s="63"/>
      <c r="B32" s="63"/>
      <c r="C32" s="63" t="s">
        <v>593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5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5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5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5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5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5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5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5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</sheetData>
  <sheetProtection/>
  <mergeCells count="13">
    <mergeCell ref="F6:G6"/>
    <mergeCell ref="D5:G5"/>
    <mergeCell ref="A5:A7"/>
    <mergeCell ref="C30:G30"/>
    <mergeCell ref="H5:I6"/>
    <mergeCell ref="B5:C6"/>
    <mergeCell ref="A4:M4"/>
    <mergeCell ref="L5:M6"/>
    <mergeCell ref="A1:B1"/>
    <mergeCell ref="A2:D2"/>
    <mergeCell ref="A3:H3"/>
    <mergeCell ref="J5:K6"/>
    <mergeCell ref="D6:E6"/>
  </mergeCells>
  <printOptions/>
  <pageMargins left="0.7874015748031497" right="0.1968503937007874" top="0.7874015748031497" bottom="0.5905511811023623" header="0.4724409448818898" footer="0.3937007874015748"/>
  <pageSetup firstPageNumber="15" useFirstPageNumber="1"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zoomScale="110" zoomScaleNormal="110" zoomScalePageLayoutView="0" workbookViewId="0" topLeftCell="A1">
      <selection activeCell="A1" sqref="A1:B1"/>
    </sheetView>
  </sheetViews>
  <sheetFormatPr defaultColWidth="9.00390625" defaultRowHeight="12.75"/>
  <cols>
    <col min="1" max="1" width="27.75390625" style="0" customWidth="1"/>
    <col min="2" max="2" width="18.75390625" style="0" customWidth="1"/>
    <col min="3" max="3" width="19.125" style="0" customWidth="1"/>
    <col min="4" max="4" width="20.625" style="0" customWidth="1"/>
    <col min="5" max="5" width="17.875" style="0" customWidth="1"/>
  </cols>
  <sheetData>
    <row r="1" spans="1:5" s="68" customFormat="1" ht="12.75" customHeight="1">
      <c r="A1" s="488" t="s">
        <v>744</v>
      </c>
      <c r="B1" s="488"/>
      <c r="C1"/>
      <c r="D1"/>
      <c r="E1" s="69"/>
    </row>
    <row r="2" spans="1:5" s="68" customFormat="1" ht="12.75" customHeight="1">
      <c r="A2" s="489" t="s">
        <v>819</v>
      </c>
      <c r="B2" s="489"/>
      <c r="C2" s="489"/>
      <c r="D2" s="489"/>
      <c r="E2" s="69"/>
    </row>
    <row r="3" spans="1:5" s="68" customFormat="1" ht="12.75" customHeight="1">
      <c r="A3" s="489" t="s">
        <v>820</v>
      </c>
      <c r="B3" s="489"/>
      <c r="C3" s="489"/>
      <c r="D3" s="489"/>
      <c r="E3" s="69"/>
    </row>
    <row r="5" spans="1:4" ht="15.75">
      <c r="A5" s="547" t="s">
        <v>321</v>
      </c>
      <c r="B5" s="547"/>
      <c r="C5" s="547"/>
      <c r="D5" s="547"/>
    </row>
    <row r="6" spans="1:4" ht="12.75">
      <c r="A6" s="359"/>
      <c r="B6" s="359"/>
      <c r="C6" s="359"/>
      <c r="D6" s="359"/>
    </row>
    <row r="7" spans="1:4" ht="45.75" customHeight="1">
      <c r="A7" s="548" t="s">
        <v>329</v>
      </c>
      <c r="B7" s="550" t="s">
        <v>323</v>
      </c>
      <c r="C7" s="551"/>
      <c r="D7" s="548" t="s">
        <v>324</v>
      </c>
    </row>
    <row r="8" spans="1:4" ht="96" customHeight="1">
      <c r="A8" s="549"/>
      <c r="B8" s="361" t="s">
        <v>325</v>
      </c>
      <c r="C8" s="361" t="s">
        <v>326</v>
      </c>
      <c r="D8" s="549"/>
    </row>
    <row r="9" spans="1:4" ht="12.75">
      <c r="A9" s="362" t="s">
        <v>575</v>
      </c>
      <c r="B9" s="362">
        <v>1</v>
      </c>
      <c r="C9" s="362">
        <v>2</v>
      </c>
      <c r="D9" s="362">
        <v>3</v>
      </c>
    </row>
    <row r="10" spans="1:4" ht="31.5">
      <c r="A10" s="363" t="s">
        <v>327</v>
      </c>
      <c r="B10" s="360"/>
      <c r="C10" s="360"/>
      <c r="D10" s="360"/>
    </row>
    <row r="11" spans="1:4" ht="31.5">
      <c r="A11" s="363" t="s">
        <v>328</v>
      </c>
      <c r="B11" s="360">
        <v>3</v>
      </c>
      <c r="C11" s="360"/>
      <c r="D11" s="360"/>
    </row>
    <row r="16" spans="1:4" ht="12.75">
      <c r="A16" s="22" t="s">
        <v>745</v>
      </c>
      <c r="B16" s="22" t="s">
        <v>746</v>
      </c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 t="s">
        <v>747</v>
      </c>
      <c r="B18" s="22" t="s">
        <v>593</v>
      </c>
      <c r="C18" s="22"/>
      <c r="D18" s="22"/>
    </row>
  </sheetData>
  <sheetProtection/>
  <mergeCells count="7">
    <mergeCell ref="A1:B1"/>
    <mergeCell ref="A2:D2"/>
    <mergeCell ref="A3:D3"/>
    <mergeCell ref="A5:D5"/>
    <mergeCell ref="A7:A8"/>
    <mergeCell ref="B7:C7"/>
    <mergeCell ref="D7:D8"/>
  </mergeCells>
  <printOptions/>
  <pageMargins left="0.7480314960629921" right="0.7480314960629921" top="0.984251968503937" bottom="0.7874015748031497" header="0.5905511811023623" footer="0.5118110236220472"/>
  <pageSetup firstPageNumber="17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24"/>
  <sheetViews>
    <sheetView zoomScale="85" zoomScaleNormal="85" zoomScalePageLayoutView="0" workbookViewId="0" topLeftCell="A1">
      <selection activeCell="A4" sqref="A4"/>
    </sheetView>
  </sheetViews>
  <sheetFormatPr defaultColWidth="8.875" defaultRowHeight="12.75"/>
  <cols>
    <col min="1" max="1" width="30.75390625" style="369" customWidth="1"/>
    <col min="2" max="2" width="21.75390625" style="369" customWidth="1"/>
    <col min="3" max="16384" width="8.875" style="369" customWidth="1"/>
  </cols>
  <sheetData>
    <row r="1" spans="1:3" ht="12.75">
      <c r="A1" s="553" t="s">
        <v>330</v>
      </c>
      <c r="B1" s="553"/>
      <c r="C1" s="368"/>
    </row>
    <row r="2" spans="1:3" ht="12.75">
      <c r="A2" s="554" t="s">
        <v>825</v>
      </c>
      <c r="B2" s="554"/>
      <c r="C2" s="371"/>
    </row>
    <row r="3" spans="1:3" ht="12.75">
      <c r="A3" s="554" t="s">
        <v>833</v>
      </c>
      <c r="B3" s="554"/>
      <c r="C3" s="554"/>
    </row>
    <row r="4" ht="12.75">
      <c r="A4" s="364"/>
    </row>
    <row r="5" spans="1:2" ht="24.75" customHeight="1">
      <c r="A5" s="552" t="s">
        <v>331</v>
      </c>
      <c r="B5" s="552"/>
    </row>
    <row r="7" spans="1:2" ht="97.5" customHeight="1">
      <c r="A7" s="361" t="s">
        <v>322</v>
      </c>
      <c r="B7" s="361" t="s">
        <v>332</v>
      </c>
    </row>
    <row r="8" spans="1:2" ht="15" customHeight="1">
      <c r="A8" s="372" t="s">
        <v>575</v>
      </c>
      <c r="B8" s="372">
        <v>1</v>
      </c>
    </row>
    <row r="9" spans="1:2" ht="31.5">
      <c r="A9" s="363" t="s">
        <v>333</v>
      </c>
      <c r="B9" s="370"/>
    </row>
    <row r="10" spans="1:2" ht="15.75">
      <c r="A10" s="373" t="s">
        <v>334</v>
      </c>
      <c r="B10" s="370"/>
    </row>
    <row r="11" spans="1:2" ht="15.75">
      <c r="A11" s="373" t="s">
        <v>335</v>
      </c>
      <c r="B11" s="370"/>
    </row>
    <row r="12" spans="1:2" ht="15.75">
      <c r="A12" s="373" t="s">
        <v>336</v>
      </c>
      <c r="B12" s="370"/>
    </row>
    <row r="13" spans="1:2" ht="15.75">
      <c r="A13" s="373" t="s">
        <v>337</v>
      </c>
      <c r="B13" s="370"/>
    </row>
    <row r="14" spans="1:2" ht="15.75">
      <c r="A14" s="373" t="s">
        <v>338</v>
      </c>
      <c r="B14" s="370"/>
    </row>
    <row r="15" spans="1:2" ht="15.75">
      <c r="A15" s="373" t="s">
        <v>339</v>
      </c>
      <c r="B15" s="370"/>
    </row>
    <row r="20" spans="1:3" s="4" customFormat="1" ht="15.75">
      <c r="A20" s="4" t="s">
        <v>578</v>
      </c>
      <c r="C20" s="4" t="s">
        <v>579</v>
      </c>
    </row>
    <row r="21" s="4" customFormat="1" ht="15.75"/>
    <row r="22" spans="1:2" s="4" customFormat="1" ht="15.75">
      <c r="A22" s="16" t="s">
        <v>563</v>
      </c>
      <c r="B22" s="16"/>
    </row>
    <row r="23" s="4" customFormat="1" ht="15.75"/>
    <row r="24" s="4" customFormat="1" ht="15.75">
      <c r="A24" s="4" t="s">
        <v>593</v>
      </c>
    </row>
  </sheetData>
  <sheetProtection/>
  <mergeCells count="4">
    <mergeCell ref="A5:B5"/>
    <mergeCell ref="A1:B1"/>
    <mergeCell ref="A3:C3"/>
    <mergeCell ref="A2:B2"/>
  </mergeCells>
  <printOptions/>
  <pageMargins left="0.7480314960629921" right="0.7480314960629921" top="0.984251968503937" bottom="0.984251968503937" header="0.5905511811023623" footer="0.5118110236220472"/>
  <pageSetup firstPageNumber="18" useFirstPageNumber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="85" zoomScaleNormal="85" zoomScalePageLayoutView="0" workbookViewId="0" topLeftCell="A1">
      <selection activeCell="B11" sqref="B11"/>
    </sheetView>
  </sheetViews>
  <sheetFormatPr defaultColWidth="8.875" defaultRowHeight="12.75"/>
  <cols>
    <col min="1" max="1" width="18.25390625" style="315" customWidth="1"/>
    <col min="2" max="2" width="15.875" style="315" customWidth="1"/>
    <col min="3" max="3" width="15.75390625" style="315" customWidth="1"/>
    <col min="4" max="4" width="16.25390625" style="315" customWidth="1"/>
    <col min="5" max="5" width="12.125" style="315" customWidth="1"/>
    <col min="6" max="6" width="12.25390625" style="315" customWidth="1"/>
    <col min="7" max="7" width="10.125" style="315" customWidth="1"/>
    <col min="8" max="8" width="9.875" style="315" customWidth="1"/>
    <col min="9" max="9" width="8.875" style="315" customWidth="1"/>
    <col min="10" max="10" width="11.25390625" style="315" customWidth="1"/>
    <col min="11" max="16384" width="8.875" style="315" customWidth="1"/>
  </cols>
  <sheetData>
    <row r="1" spans="1:4" ht="12.75">
      <c r="A1" s="553" t="s">
        <v>340</v>
      </c>
      <c r="B1" s="553"/>
      <c r="C1" s="368"/>
      <c r="D1" s="368"/>
    </row>
    <row r="2" spans="1:4" ht="12.75">
      <c r="A2" s="554" t="s">
        <v>223</v>
      </c>
      <c r="B2" s="554"/>
      <c r="C2" s="371"/>
      <c r="D2" s="371"/>
    </row>
    <row r="3" spans="1:4" ht="12.75">
      <c r="A3" s="554" t="s">
        <v>224</v>
      </c>
      <c r="B3" s="554"/>
      <c r="C3" s="554"/>
      <c r="D3" s="554"/>
    </row>
    <row r="4" spans="1:4" ht="12.75">
      <c r="A4" s="365"/>
      <c r="B4" s="359"/>
      <c r="C4" s="359"/>
      <c r="D4" s="359"/>
    </row>
    <row r="5" spans="1:4" ht="12.75">
      <c r="A5" s="365"/>
      <c r="B5" s="359"/>
      <c r="C5" s="359"/>
      <c r="D5" s="359"/>
    </row>
    <row r="6" spans="1:10" ht="15.75">
      <c r="A6" s="547" t="s">
        <v>341</v>
      </c>
      <c r="B6" s="547"/>
      <c r="C6" s="547"/>
      <c r="D6" s="547"/>
      <c r="E6" s="547"/>
      <c r="F6" s="547"/>
      <c r="G6" s="547"/>
      <c r="H6" s="547"/>
      <c r="I6" s="547"/>
      <c r="J6" s="547"/>
    </row>
    <row r="7" spans="1:4" ht="12.75">
      <c r="A7" s="359"/>
      <c r="B7" s="359"/>
      <c r="C7" s="359"/>
      <c r="D7" s="359"/>
    </row>
    <row r="8" spans="1:10" ht="39.75" customHeight="1">
      <c r="A8" s="555" t="s">
        <v>342</v>
      </c>
      <c r="B8" s="557" t="s">
        <v>343</v>
      </c>
      <c r="C8" s="558"/>
      <c r="D8" s="555" t="s">
        <v>344</v>
      </c>
      <c r="E8" s="557" t="s">
        <v>727</v>
      </c>
      <c r="F8" s="558"/>
      <c r="G8" s="555" t="s">
        <v>345</v>
      </c>
      <c r="H8" s="555" t="s">
        <v>346</v>
      </c>
      <c r="I8" s="555" t="s">
        <v>347</v>
      </c>
      <c r="J8" s="555" t="s">
        <v>348</v>
      </c>
    </row>
    <row r="9" spans="1:10" ht="65.25" customHeight="1">
      <c r="A9" s="556"/>
      <c r="B9" s="374" t="s">
        <v>349</v>
      </c>
      <c r="C9" s="374" t="s">
        <v>350</v>
      </c>
      <c r="D9" s="556"/>
      <c r="E9" s="374" t="s">
        <v>351</v>
      </c>
      <c r="F9" s="374" t="s">
        <v>352</v>
      </c>
      <c r="G9" s="556"/>
      <c r="H9" s="556"/>
      <c r="I9" s="556"/>
      <c r="J9" s="556"/>
    </row>
    <row r="10" spans="1:10" ht="13.5" customHeight="1">
      <c r="A10" s="353">
        <v>1</v>
      </c>
      <c r="B10" s="353">
        <v>2</v>
      </c>
      <c r="C10" s="353">
        <v>3</v>
      </c>
      <c r="D10" s="353">
        <v>4</v>
      </c>
      <c r="E10" s="353">
        <v>5</v>
      </c>
      <c r="F10" s="353">
        <v>6</v>
      </c>
      <c r="G10" s="353">
        <v>7</v>
      </c>
      <c r="H10" s="353">
        <v>8</v>
      </c>
      <c r="I10" s="353">
        <v>9</v>
      </c>
      <c r="J10" s="353">
        <v>10</v>
      </c>
    </row>
    <row r="11" spans="1:10" ht="21" customHeight="1">
      <c r="A11" s="366">
        <v>32</v>
      </c>
      <c r="B11" s="360">
        <v>9</v>
      </c>
      <c r="C11" s="360">
        <v>23</v>
      </c>
      <c r="D11" s="360">
        <v>8</v>
      </c>
      <c r="E11" s="367"/>
      <c r="F11" s="367">
        <v>5</v>
      </c>
      <c r="G11" s="367">
        <v>3</v>
      </c>
      <c r="H11" s="367"/>
      <c r="I11" s="367">
        <v>1</v>
      </c>
      <c r="J11" s="367">
        <v>1</v>
      </c>
    </row>
    <row r="14" spans="2:7" s="4" customFormat="1" ht="15.75">
      <c r="B14" s="4" t="s">
        <v>578</v>
      </c>
      <c r="G14" s="4" t="s">
        <v>579</v>
      </c>
    </row>
    <row r="15" s="4" customFormat="1" ht="15.75"/>
    <row r="16" spans="2:6" s="4" customFormat="1" ht="15.75">
      <c r="B16" s="473" t="s">
        <v>563</v>
      </c>
      <c r="C16" s="473"/>
      <c r="D16" s="473"/>
      <c r="E16" s="16"/>
      <c r="F16" s="16"/>
    </row>
    <row r="17" s="4" customFormat="1" ht="15.75"/>
    <row r="18" s="4" customFormat="1" ht="15.75">
      <c r="B18" s="4" t="s">
        <v>593</v>
      </c>
    </row>
  </sheetData>
  <sheetProtection/>
  <mergeCells count="13">
    <mergeCell ref="B16:D16"/>
    <mergeCell ref="I8:I9"/>
    <mergeCell ref="J8:J9"/>
    <mergeCell ref="A1:B1"/>
    <mergeCell ref="A2:B2"/>
    <mergeCell ref="A3:D3"/>
    <mergeCell ref="A6:J6"/>
    <mergeCell ref="A8:A9"/>
    <mergeCell ref="B8:C8"/>
    <mergeCell ref="D8:D9"/>
    <mergeCell ref="E8:F8"/>
    <mergeCell ref="G8:G9"/>
    <mergeCell ref="H8:H9"/>
  </mergeCells>
  <printOptions/>
  <pageMargins left="0.7480314960629921" right="0.7480314960629921" top="0.984251968503937" bottom="0.984251968503937" header="0.5905511811023623" footer="0.5118110236220472"/>
  <pageSetup firstPageNumber="19" useFirstPageNumber="1" horizontalDpi="600" verticalDpi="6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66"/>
  <sheetViews>
    <sheetView showZeros="0" zoomScale="120" zoomScaleNormal="120" zoomScalePageLayoutView="0" workbookViewId="0" topLeftCell="A1">
      <selection activeCell="M12" sqref="M12"/>
    </sheetView>
  </sheetViews>
  <sheetFormatPr defaultColWidth="9.00390625" defaultRowHeight="12.75"/>
  <cols>
    <col min="1" max="1" width="4.75390625" style="72" customWidth="1"/>
    <col min="2" max="2" width="30.875" style="89" customWidth="1"/>
    <col min="3" max="3" width="15.25390625" style="72" customWidth="1"/>
    <col min="4" max="5" width="9.125" style="72" customWidth="1"/>
    <col min="6" max="6" width="9.00390625" style="72" customWidth="1"/>
    <col min="7" max="7" width="9.125" style="72" customWidth="1"/>
    <col min="8" max="8" width="9.00390625" style="72" customWidth="1"/>
    <col min="9" max="16384" width="9.125" style="72" customWidth="1"/>
  </cols>
  <sheetData>
    <row r="1" spans="1:9" ht="13.5" customHeight="1">
      <c r="A1" s="565" t="s">
        <v>14</v>
      </c>
      <c r="B1" s="565"/>
      <c r="C1" s="368"/>
      <c r="D1" s="368"/>
      <c r="E1" s="368"/>
      <c r="F1" s="368"/>
      <c r="G1" s="368"/>
      <c r="H1" s="368"/>
      <c r="I1" s="368"/>
    </row>
    <row r="2" spans="1:9" s="73" customFormat="1" ht="12.75">
      <c r="A2" s="554" t="s">
        <v>822</v>
      </c>
      <c r="B2" s="554"/>
      <c r="C2" s="554"/>
      <c r="D2" s="554"/>
      <c r="E2" s="554"/>
      <c r="F2" s="554"/>
      <c r="G2" s="554"/>
      <c r="H2" s="554"/>
      <c r="I2" s="426"/>
    </row>
    <row r="3" spans="1:9" s="73" customFormat="1" ht="12.75">
      <c r="A3" s="554" t="s">
        <v>826</v>
      </c>
      <c r="B3" s="554"/>
      <c r="C3" s="554"/>
      <c r="D3" s="554"/>
      <c r="E3" s="554"/>
      <c r="F3" s="554"/>
      <c r="G3" s="554"/>
      <c r="H3" s="554"/>
      <c r="I3" s="554"/>
    </row>
    <row r="4" spans="1:13" s="73" customFormat="1" ht="36.75" customHeight="1">
      <c r="A4" s="566" t="s">
        <v>793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s="74" customFormat="1" ht="65.25" customHeight="1">
      <c r="A5" s="575" t="s">
        <v>626</v>
      </c>
      <c r="B5" s="575" t="s">
        <v>794</v>
      </c>
      <c r="C5" s="576" t="s">
        <v>612</v>
      </c>
      <c r="D5" s="573" t="s">
        <v>795</v>
      </c>
      <c r="E5" s="574"/>
      <c r="F5" s="573" t="s">
        <v>796</v>
      </c>
      <c r="G5" s="574"/>
      <c r="H5" s="568" t="s">
        <v>797</v>
      </c>
      <c r="I5" s="568"/>
      <c r="J5" s="568" t="s">
        <v>798</v>
      </c>
      <c r="K5" s="568"/>
      <c r="L5" s="568" t="s">
        <v>799</v>
      </c>
      <c r="M5" s="568"/>
    </row>
    <row r="6" spans="1:13" s="74" customFormat="1" ht="77.25" customHeight="1">
      <c r="A6" s="575"/>
      <c r="B6" s="575"/>
      <c r="C6" s="577"/>
      <c r="D6" s="377" t="s">
        <v>800</v>
      </c>
      <c r="E6" s="377" t="s">
        <v>801</v>
      </c>
      <c r="F6" s="377" t="s">
        <v>802</v>
      </c>
      <c r="G6" s="377" t="s">
        <v>803</v>
      </c>
      <c r="H6" s="378" t="s">
        <v>802</v>
      </c>
      <c r="I6" s="378" t="s">
        <v>803</v>
      </c>
      <c r="J6" s="378" t="s">
        <v>802</v>
      </c>
      <c r="K6" s="378" t="s">
        <v>803</v>
      </c>
      <c r="L6" s="378" t="s">
        <v>802</v>
      </c>
      <c r="M6" s="378" t="s">
        <v>803</v>
      </c>
    </row>
    <row r="7" spans="1:13" s="75" customFormat="1" ht="12.75">
      <c r="A7" s="379"/>
      <c r="B7" s="380" t="s">
        <v>575</v>
      </c>
      <c r="C7" s="381">
        <v>1</v>
      </c>
      <c r="D7" s="381">
        <v>2</v>
      </c>
      <c r="E7" s="381">
        <v>3</v>
      </c>
      <c r="F7" s="381">
        <v>4</v>
      </c>
      <c r="G7" s="381">
        <v>5</v>
      </c>
      <c r="H7" s="381">
        <v>6</v>
      </c>
      <c r="I7" s="379">
        <v>7</v>
      </c>
      <c r="J7" s="379">
        <v>8</v>
      </c>
      <c r="K7" s="379">
        <v>9</v>
      </c>
      <c r="L7" s="379">
        <v>10</v>
      </c>
      <c r="M7" s="379">
        <v>11</v>
      </c>
    </row>
    <row r="8" spans="1:13" s="74" customFormat="1" ht="69" customHeight="1">
      <c r="A8" s="76" t="s">
        <v>642</v>
      </c>
      <c r="B8" s="77" t="s">
        <v>643</v>
      </c>
      <c r="C8" s="78">
        <f>C9+C10</f>
        <v>15</v>
      </c>
      <c r="D8" s="78">
        <f>D9+D10</f>
        <v>7</v>
      </c>
      <c r="E8" s="78">
        <f>IF((G8+I8+K8+M8)=SUM(E9:E10),SUM(E9:E10),"`ОШ!`")</f>
        <v>2</v>
      </c>
      <c r="F8" s="78">
        <f aca="true" t="shared" si="0" ref="F8:M8">F9+F10</f>
        <v>2</v>
      </c>
      <c r="G8" s="78">
        <f t="shared" si="0"/>
        <v>0</v>
      </c>
      <c r="H8" s="78">
        <f t="shared" si="0"/>
        <v>0</v>
      </c>
      <c r="I8" s="78">
        <f t="shared" si="0"/>
        <v>0</v>
      </c>
      <c r="J8" s="78">
        <f t="shared" si="0"/>
        <v>1</v>
      </c>
      <c r="K8" s="78">
        <f t="shared" si="0"/>
        <v>0</v>
      </c>
      <c r="L8" s="78">
        <f t="shared" si="0"/>
        <v>4</v>
      </c>
      <c r="M8" s="78">
        <f t="shared" si="0"/>
        <v>2</v>
      </c>
    </row>
    <row r="9" spans="1:13" s="73" customFormat="1" ht="17.25" customHeight="1">
      <c r="A9" s="559" t="s">
        <v>737</v>
      </c>
      <c r="B9" s="560"/>
      <c r="C9" s="79"/>
      <c r="D9" s="79"/>
      <c r="E9" s="79"/>
      <c r="F9" s="79"/>
      <c r="G9" s="79"/>
      <c r="H9" s="79"/>
      <c r="I9" s="80"/>
      <c r="J9" s="80"/>
      <c r="K9" s="80"/>
      <c r="L9" s="80"/>
      <c r="M9" s="80"/>
    </row>
    <row r="10" spans="1:13" s="73" customFormat="1" ht="18" customHeight="1">
      <c r="A10" s="559" t="s">
        <v>736</v>
      </c>
      <c r="B10" s="560"/>
      <c r="C10" s="79">
        <v>15</v>
      </c>
      <c r="D10" s="79">
        <v>7</v>
      </c>
      <c r="E10" s="79">
        <v>2</v>
      </c>
      <c r="F10" s="79">
        <v>2</v>
      </c>
      <c r="G10" s="79"/>
      <c r="H10" s="79"/>
      <c r="I10" s="80"/>
      <c r="J10" s="80">
        <v>1</v>
      </c>
      <c r="K10" s="80"/>
      <c r="L10" s="80">
        <v>4</v>
      </c>
      <c r="M10" s="80">
        <v>2</v>
      </c>
    </row>
    <row r="11" spans="1:13" s="73" customFormat="1" ht="37.5" customHeight="1">
      <c r="A11" s="559" t="s">
        <v>358</v>
      </c>
      <c r="B11" s="560"/>
      <c r="C11" s="79">
        <v>10</v>
      </c>
      <c r="D11" s="79">
        <v>3</v>
      </c>
      <c r="E11" s="79">
        <v>1</v>
      </c>
      <c r="F11" s="79">
        <v>1</v>
      </c>
      <c r="G11" s="79"/>
      <c r="H11" s="79"/>
      <c r="I11" s="80"/>
      <c r="J11" s="80"/>
      <c r="K11" s="80"/>
      <c r="L11" s="80">
        <v>2</v>
      </c>
      <c r="M11" s="80">
        <v>1</v>
      </c>
    </row>
    <row r="12" spans="1:13" s="73" customFormat="1" ht="57.75" customHeight="1">
      <c r="A12" s="76" t="s">
        <v>658</v>
      </c>
      <c r="B12" s="438" t="s">
        <v>354</v>
      </c>
      <c r="C12" s="78">
        <f>C13+C14</f>
        <v>3</v>
      </c>
      <c r="D12" s="78">
        <f>D13+D14</f>
        <v>1</v>
      </c>
      <c r="E12" s="78">
        <f>IF((G12+I12+K12+M12)=SUM(E13:E14),SUM(E13:E14),"`ОШ!`")</f>
        <v>2</v>
      </c>
      <c r="F12" s="78">
        <f aca="true" t="shared" si="1" ref="F12:M12">F13+F14</f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8">
        <f t="shared" si="1"/>
        <v>1</v>
      </c>
      <c r="K12" s="78">
        <f t="shared" si="1"/>
        <v>0</v>
      </c>
      <c r="L12" s="78">
        <f t="shared" si="1"/>
        <v>0</v>
      </c>
      <c r="M12" s="78">
        <f t="shared" si="1"/>
        <v>2</v>
      </c>
    </row>
    <row r="13" spans="1:13" s="73" customFormat="1" ht="17.25" customHeight="1">
      <c r="A13" s="559" t="s">
        <v>737</v>
      </c>
      <c r="B13" s="560"/>
      <c r="C13" s="79">
        <v>1</v>
      </c>
      <c r="D13" s="79"/>
      <c r="E13" s="79"/>
      <c r="F13" s="79"/>
      <c r="G13" s="79"/>
      <c r="H13" s="79"/>
      <c r="I13" s="80"/>
      <c r="J13" s="80"/>
      <c r="K13" s="80"/>
      <c r="L13" s="80"/>
      <c r="M13" s="80"/>
    </row>
    <row r="14" spans="1:13" s="73" customFormat="1" ht="17.25" customHeight="1">
      <c r="A14" s="559" t="s">
        <v>736</v>
      </c>
      <c r="B14" s="560"/>
      <c r="C14" s="79">
        <v>2</v>
      </c>
      <c r="D14" s="79">
        <v>1</v>
      </c>
      <c r="E14" s="79">
        <v>2</v>
      </c>
      <c r="F14" s="79"/>
      <c r="G14" s="79"/>
      <c r="H14" s="79"/>
      <c r="I14" s="80"/>
      <c r="J14" s="80">
        <v>1</v>
      </c>
      <c r="K14" s="80"/>
      <c r="L14" s="80"/>
      <c r="M14" s="80">
        <v>2</v>
      </c>
    </row>
    <row r="15" spans="1:13" s="73" customFormat="1" ht="40.5" customHeight="1">
      <c r="A15" s="559" t="s">
        <v>358</v>
      </c>
      <c r="B15" s="560"/>
      <c r="C15" s="79"/>
      <c r="D15" s="79"/>
      <c r="E15" s="79"/>
      <c r="F15" s="79"/>
      <c r="G15" s="79"/>
      <c r="H15" s="79"/>
      <c r="I15" s="80"/>
      <c r="J15" s="80"/>
      <c r="K15" s="80"/>
      <c r="L15" s="80"/>
      <c r="M15" s="80"/>
    </row>
    <row r="16" spans="1:13" s="73" customFormat="1" ht="55.5" customHeight="1">
      <c r="A16" s="76" t="s">
        <v>672</v>
      </c>
      <c r="B16" s="438" t="s">
        <v>355</v>
      </c>
      <c r="C16" s="78">
        <f>C17+C18</f>
        <v>0</v>
      </c>
      <c r="D16" s="78">
        <f>D17+D18</f>
        <v>0</v>
      </c>
      <c r="E16" s="78">
        <f>IF((G16+I16+K16+M16)=SUM(E17:E18),SUM(E17:E18),"`ОШ!`")</f>
        <v>0</v>
      </c>
      <c r="F16" s="78">
        <f aca="true" t="shared" si="2" ref="F16:M16">F17+F18</f>
        <v>0</v>
      </c>
      <c r="G16" s="78">
        <f t="shared" si="2"/>
        <v>0</v>
      </c>
      <c r="H16" s="78">
        <f t="shared" si="2"/>
        <v>0</v>
      </c>
      <c r="I16" s="78">
        <f t="shared" si="2"/>
        <v>0</v>
      </c>
      <c r="J16" s="78">
        <f t="shared" si="2"/>
        <v>0</v>
      </c>
      <c r="K16" s="78">
        <f t="shared" si="2"/>
        <v>0</v>
      </c>
      <c r="L16" s="78">
        <f t="shared" si="2"/>
        <v>0</v>
      </c>
      <c r="M16" s="78">
        <f t="shared" si="2"/>
        <v>0</v>
      </c>
    </row>
    <row r="17" spans="1:13" s="73" customFormat="1" ht="12.75">
      <c r="A17" s="559" t="s">
        <v>737</v>
      </c>
      <c r="B17" s="560"/>
      <c r="C17" s="79"/>
      <c r="D17" s="79"/>
      <c r="E17" s="79"/>
      <c r="F17" s="79"/>
      <c r="G17" s="79"/>
      <c r="H17" s="79"/>
      <c r="I17" s="80"/>
      <c r="J17" s="80"/>
      <c r="K17" s="80"/>
      <c r="L17" s="80"/>
      <c r="M17" s="80"/>
    </row>
    <row r="18" spans="1:13" s="73" customFormat="1" ht="12.75">
      <c r="A18" s="559" t="s">
        <v>736</v>
      </c>
      <c r="B18" s="560"/>
      <c r="C18" s="79"/>
      <c r="D18" s="79"/>
      <c r="E18" s="79"/>
      <c r="F18" s="79"/>
      <c r="G18" s="79"/>
      <c r="H18" s="79"/>
      <c r="I18" s="80"/>
      <c r="J18" s="80"/>
      <c r="K18" s="80"/>
      <c r="L18" s="80"/>
      <c r="M18" s="80"/>
    </row>
    <row r="19" spans="1:13" s="73" customFormat="1" ht="40.5" customHeight="1">
      <c r="A19" s="559" t="s">
        <v>358</v>
      </c>
      <c r="B19" s="560"/>
      <c r="C19" s="79"/>
      <c r="D19" s="79"/>
      <c r="E19" s="79"/>
      <c r="F19" s="79"/>
      <c r="G19" s="79"/>
      <c r="H19" s="79"/>
      <c r="I19" s="80"/>
      <c r="J19" s="80"/>
      <c r="K19" s="80"/>
      <c r="L19" s="80"/>
      <c r="M19" s="80"/>
    </row>
    <row r="20" spans="1:13" s="73" customFormat="1" ht="59.25" customHeight="1">
      <c r="A20" s="76" t="s">
        <v>681</v>
      </c>
      <c r="B20" s="77" t="s">
        <v>673</v>
      </c>
      <c r="C20" s="78">
        <f>C21+C22</f>
        <v>2</v>
      </c>
      <c r="D20" s="78">
        <f>D21+D22</f>
        <v>1</v>
      </c>
      <c r="E20" s="78">
        <f>IF((G20+I20+K20+M20)=SUM(E21:E22),SUM(E21:E22),"`ОШ!`")</f>
        <v>1</v>
      </c>
      <c r="F20" s="78">
        <f aca="true" t="shared" si="3" ref="F20:M20">F21+F22</f>
        <v>1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8">
        <f t="shared" si="3"/>
        <v>0</v>
      </c>
      <c r="K20" s="78">
        <f t="shared" si="3"/>
        <v>0</v>
      </c>
      <c r="L20" s="78">
        <f t="shared" si="3"/>
        <v>0</v>
      </c>
      <c r="M20" s="78">
        <f t="shared" si="3"/>
        <v>1</v>
      </c>
    </row>
    <row r="21" spans="1:13" s="73" customFormat="1" ht="17.25" customHeight="1">
      <c r="A21" s="559" t="s">
        <v>737</v>
      </c>
      <c r="B21" s="560"/>
      <c r="C21" s="79"/>
      <c r="D21" s="79"/>
      <c r="E21" s="79"/>
      <c r="F21" s="79"/>
      <c r="G21" s="79"/>
      <c r="H21" s="79"/>
      <c r="I21" s="80"/>
      <c r="J21" s="80"/>
      <c r="K21" s="80"/>
      <c r="L21" s="80"/>
      <c r="M21" s="80"/>
    </row>
    <row r="22" spans="1:13" s="73" customFormat="1" ht="18" customHeight="1">
      <c r="A22" s="559" t="s">
        <v>736</v>
      </c>
      <c r="B22" s="560"/>
      <c r="C22" s="79">
        <v>2</v>
      </c>
      <c r="D22" s="79">
        <v>1</v>
      </c>
      <c r="E22" s="79">
        <v>1</v>
      </c>
      <c r="F22" s="79">
        <v>1</v>
      </c>
      <c r="G22" s="79"/>
      <c r="H22" s="79"/>
      <c r="I22" s="80"/>
      <c r="J22" s="80"/>
      <c r="K22" s="80"/>
      <c r="L22" s="80"/>
      <c r="M22" s="80">
        <v>1</v>
      </c>
    </row>
    <row r="23" spans="1:13" s="73" customFormat="1" ht="43.5" customHeight="1">
      <c r="A23" s="559" t="s">
        <v>358</v>
      </c>
      <c r="B23" s="560"/>
      <c r="C23" s="79"/>
      <c r="D23" s="79"/>
      <c r="E23" s="79"/>
      <c r="F23" s="79"/>
      <c r="G23" s="79"/>
      <c r="H23" s="79"/>
      <c r="I23" s="80"/>
      <c r="J23" s="80"/>
      <c r="K23" s="80"/>
      <c r="L23" s="80"/>
      <c r="M23" s="80"/>
    </row>
    <row r="24" spans="1:13" s="73" customFormat="1" ht="124.5" customHeight="1">
      <c r="A24" s="76" t="s">
        <v>689</v>
      </c>
      <c r="B24" s="439" t="s">
        <v>421</v>
      </c>
      <c r="C24" s="78">
        <f>C25+C26</f>
        <v>8</v>
      </c>
      <c r="D24" s="78">
        <f>D25+D26</f>
        <v>4</v>
      </c>
      <c r="E24" s="78">
        <f>IF((G24+I24+K24+M24)=SUM(E25:E26),SUM(E25:E26),"`ОШ!`")</f>
        <v>2</v>
      </c>
      <c r="F24" s="78">
        <f aca="true" t="shared" si="4" ref="F24:L24">F25+F26</f>
        <v>3</v>
      </c>
      <c r="G24" s="78">
        <f t="shared" si="4"/>
        <v>0</v>
      </c>
      <c r="H24" s="78">
        <f t="shared" si="4"/>
        <v>0</v>
      </c>
      <c r="I24" s="78">
        <f t="shared" si="4"/>
        <v>0</v>
      </c>
      <c r="J24" s="78">
        <f t="shared" si="4"/>
        <v>0</v>
      </c>
      <c r="K24" s="78">
        <f t="shared" si="4"/>
        <v>0</v>
      </c>
      <c r="L24" s="78">
        <f t="shared" si="4"/>
        <v>1</v>
      </c>
      <c r="M24" s="78">
        <v>2</v>
      </c>
    </row>
    <row r="25" spans="1:13" s="73" customFormat="1" ht="17.25" customHeight="1">
      <c r="A25" s="559" t="s">
        <v>737</v>
      </c>
      <c r="B25" s="560"/>
      <c r="C25" s="79"/>
      <c r="D25" s="79"/>
      <c r="E25" s="79"/>
      <c r="F25" s="79"/>
      <c r="G25" s="79"/>
      <c r="H25" s="79"/>
      <c r="I25" s="80"/>
      <c r="J25" s="80"/>
      <c r="K25" s="80"/>
      <c r="L25" s="80"/>
      <c r="M25" s="80"/>
    </row>
    <row r="26" spans="1:13" s="73" customFormat="1" ht="15" customHeight="1">
      <c r="A26" s="559" t="s">
        <v>736</v>
      </c>
      <c r="B26" s="560"/>
      <c r="C26" s="79">
        <v>8</v>
      </c>
      <c r="D26" s="79">
        <v>4</v>
      </c>
      <c r="E26" s="79">
        <v>2</v>
      </c>
      <c r="F26" s="79">
        <v>3</v>
      </c>
      <c r="G26" s="79"/>
      <c r="H26" s="79"/>
      <c r="I26" s="80"/>
      <c r="J26" s="80"/>
      <c r="K26" s="80"/>
      <c r="L26" s="80">
        <v>1</v>
      </c>
      <c r="M26" s="80">
        <v>2</v>
      </c>
    </row>
    <row r="27" spans="1:13" s="73" customFormat="1" ht="86.25" customHeight="1">
      <c r="A27" s="76" t="s">
        <v>697</v>
      </c>
      <c r="B27" s="77" t="s">
        <v>0</v>
      </c>
      <c r="C27" s="78">
        <f>C28+C29</f>
        <v>1</v>
      </c>
      <c r="D27" s="78">
        <f>D28+D29</f>
        <v>1</v>
      </c>
      <c r="E27" s="78">
        <f>IF((G27+I27+K27+M27)=SUM(E28:E29),SUM(E28:E29),"`ОШ!`")</f>
        <v>0</v>
      </c>
      <c r="F27" s="78">
        <f aca="true" t="shared" si="5" ref="F27:M27">F28+F29</f>
        <v>0</v>
      </c>
      <c r="G27" s="78">
        <f t="shared" si="5"/>
        <v>0</v>
      </c>
      <c r="H27" s="78">
        <f t="shared" si="5"/>
        <v>0</v>
      </c>
      <c r="I27" s="78">
        <f t="shared" si="5"/>
        <v>0</v>
      </c>
      <c r="J27" s="78">
        <f t="shared" si="5"/>
        <v>0</v>
      </c>
      <c r="K27" s="78">
        <f t="shared" si="5"/>
        <v>0</v>
      </c>
      <c r="L27" s="78">
        <f t="shared" si="5"/>
        <v>1</v>
      </c>
      <c r="M27" s="78">
        <f t="shared" si="5"/>
        <v>0</v>
      </c>
    </row>
    <row r="28" spans="1:13" s="73" customFormat="1" ht="17.25" customHeight="1">
      <c r="A28" s="559" t="s">
        <v>737</v>
      </c>
      <c r="B28" s="560"/>
      <c r="C28" s="79"/>
      <c r="D28" s="79"/>
      <c r="E28" s="79"/>
      <c r="F28" s="79"/>
      <c r="G28" s="79"/>
      <c r="H28" s="79"/>
      <c r="I28" s="80"/>
      <c r="J28" s="80"/>
      <c r="K28" s="80"/>
      <c r="L28" s="80"/>
      <c r="M28" s="80"/>
    </row>
    <row r="29" spans="1:13" s="73" customFormat="1" ht="17.25" customHeight="1">
      <c r="A29" s="559" t="s">
        <v>736</v>
      </c>
      <c r="B29" s="560"/>
      <c r="C29" s="79">
        <v>1</v>
      </c>
      <c r="D29" s="79">
        <v>1</v>
      </c>
      <c r="E29" s="79"/>
      <c r="F29" s="79"/>
      <c r="G29" s="79"/>
      <c r="H29" s="79"/>
      <c r="I29" s="80"/>
      <c r="J29" s="80"/>
      <c r="K29" s="80"/>
      <c r="L29" s="80">
        <v>1</v>
      </c>
      <c r="M29" s="80"/>
    </row>
    <row r="30" spans="1:13" s="73" customFormat="1" ht="42" customHeight="1">
      <c r="A30" s="559" t="s">
        <v>358</v>
      </c>
      <c r="B30" s="560"/>
      <c r="C30" s="79"/>
      <c r="D30" s="79"/>
      <c r="E30" s="79"/>
      <c r="F30" s="79"/>
      <c r="G30" s="79"/>
      <c r="H30" s="79"/>
      <c r="I30" s="80"/>
      <c r="J30" s="80"/>
      <c r="K30" s="80"/>
      <c r="L30" s="80"/>
      <c r="M30" s="80"/>
    </row>
    <row r="31" spans="1:13" s="73" customFormat="1" ht="56.25" customHeight="1">
      <c r="A31" s="76" t="s">
        <v>705</v>
      </c>
      <c r="B31" s="439" t="s">
        <v>422</v>
      </c>
      <c r="C31" s="78">
        <f>C32+C33</f>
        <v>10</v>
      </c>
      <c r="D31" s="78">
        <f>D32+D33</f>
        <v>0</v>
      </c>
      <c r="E31" s="78">
        <f>IF((G31+I31+K31+M31)=SUM(E32:E33),SUM(E32:E33),"`ОШ!`")</f>
        <v>1</v>
      </c>
      <c r="F31" s="78">
        <f aca="true" t="shared" si="6" ref="F31:M31">F32+F33</f>
        <v>0</v>
      </c>
      <c r="G31" s="78">
        <f t="shared" si="6"/>
        <v>0</v>
      </c>
      <c r="H31" s="78">
        <f t="shared" si="6"/>
        <v>0</v>
      </c>
      <c r="I31" s="78">
        <f t="shared" si="6"/>
        <v>0</v>
      </c>
      <c r="J31" s="78">
        <f t="shared" si="6"/>
        <v>0</v>
      </c>
      <c r="K31" s="78">
        <f t="shared" si="6"/>
        <v>0</v>
      </c>
      <c r="L31" s="78">
        <f t="shared" si="6"/>
        <v>0</v>
      </c>
      <c r="M31" s="78">
        <f t="shared" si="6"/>
        <v>1</v>
      </c>
    </row>
    <row r="32" spans="1:13" s="73" customFormat="1" ht="17.25" customHeight="1">
      <c r="A32" s="559" t="s">
        <v>737</v>
      </c>
      <c r="B32" s="560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</row>
    <row r="33" spans="1:13" s="73" customFormat="1" ht="18" customHeight="1">
      <c r="A33" s="559" t="s">
        <v>736</v>
      </c>
      <c r="B33" s="560"/>
      <c r="C33" s="79">
        <v>10</v>
      </c>
      <c r="D33" s="79"/>
      <c r="E33" s="79">
        <v>1</v>
      </c>
      <c r="F33" s="79"/>
      <c r="G33" s="79"/>
      <c r="H33" s="79"/>
      <c r="I33" s="80"/>
      <c r="J33" s="80"/>
      <c r="K33" s="80"/>
      <c r="L33" s="80"/>
      <c r="M33" s="80">
        <v>1</v>
      </c>
    </row>
    <row r="34" spans="1:13" s="73" customFormat="1" ht="41.25" customHeight="1">
      <c r="A34" s="559" t="s">
        <v>358</v>
      </c>
      <c r="B34" s="560"/>
      <c r="C34" s="79"/>
      <c r="D34" s="79"/>
      <c r="E34" s="79"/>
      <c r="F34" s="79"/>
      <c r="G34" s="79"/>
      <c r="H34" s="79"/>
      <c r="I34" s="80"/>
      <c r="J34" s="80"/>
      <c r="K34" s="80"/>
      <c r="L34" s="80"/>
      <c r="M34" s="80"/>
    </row>
    <row r="35" spans="1:13" s="82" customFormat="1" ht="32.25" customHeight="1">
      <c r="A35" s="561" t="s">
        <v>356</v>
      </c>
      <c r="B35" s="562"/>
      <c r="C35" s="81">
        <v>9</v>
      </c>
      <c r="D35" s="81"/>
      <c r="E35" s="81">
        <v>1</v>
      </c>
      <c r="F35" s="81"/>
      <c r="G35" s="81"/>
      <c r="H35" s="81"/>
      <c r="I35" s="81"/>
      <c r="J35" s="81"/>
      <c r="K35" s="81"/>
      <c r="L35" s="81"/>
      <c r="M35" s="81">
        <v>1</v>
      </c>
    </row>
    <row r="36" spans="1:13" s="82" customFormat="1" ht="77.25" customHeight="1">
      <c r="A36" s="76" t="s">
        <v>707</v>
      </c>
      <c r="B36" s="83" t="s">
        <v>1</v>
      </c>
      <c r="C36" s="78">
        <f>C37+C38</f>
        <v>11</v>
      </c>
      <c r="D36" s="78">
        <f>D37+D38</f>
        <v>1</v>
      </c>
      <c r="E36" s="78">
        <f>IF((G36+I36+K36+M36)=SUM(E37:E38),SUM(E37:E38),"`ОШ!`")</f>
        <v>0</v>
      </c>
      <c r="F36" s="78">
        <f aca="true" t="shared" si="7" ref="F36:M36">F37+F38</f>
        <v>0</v>
      </c>
      <c r="G36" s="78">
        <f t="shared" si="7"/>
        <v>0</v>
      </c>
      <c r="H36" s="78">
        <f t="shared" si="7"/>
        <v>0</v>
      </c>
      <c r="I36" s="78">
        <f t="shared" si="7"/>
        <v>0</v>
      </c>
      <c r="J36" s="78">
        <f t="shared" si="7"/>
        <v>0</v>
      </c>
      <c r="K36" s="78">
        <f t="shared" si="7"/>
        <v>0</v>
      </c>
      <c r="L36" s="78">
        <f t="shared" si="7"/>
        <v>1</v>
      </c>
      <c r="M36" s="78">
        <f t="shared" si="7"/>
        <v>0</v>
      </c>
    </row>
    <row r="37" spans="1:13" s="82" customFormat="1" ht="16.5" customHeight="1">
      <c r="A37" s="559" t="s">
        <v>737</v>
      </c>
      <c r="B37" s="56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s="82" customFormat="1" ht="17.25" customHeight="1">
      <c r="A38" s="559" t="s">
        <v>736</v>
      </c>
      <c r="B38" s="560"/>
      <c r="C38" s="81">
        <v>11</v>
      </c>
      <c r="D38" s="81">
        <v>1</v>
      </c>
      <c r="E38" s="81"/>
      <c r="F38" s="81"/>
      <c r="G38" s="81"/>
      <c r="H38" s="81"/>
      <c r="I38" s="81"/>
      <c r="J38" s="81"/>
      <c r="K38" s="81"/>
      <c r="L38" s="81">
        <v>1</v>
      </c>
      <c r="M38" s="81"/>
    </row>
    <row r="39" spans="1:13" ht="48" customHeight="1">
      <c r="A39" s="76" t="s">
        <v>708</v>
      </c>
      <c r="B39" s="441" t="s">
        <v>308</v>
      </c>
      <c r="C39" s="84"/>
      <c r="D39" s="84"/>
      <c r="E39" s="84">
        <f>G39+I39+K39+M39</f>
        <v>0</v>
      </c>
      <c r="F39" s="84"/>
      <c r="G39" s="84"/>
      <c r="H39" s="84"/>
      <c r="I39" s="84"/>
      <c r="J39" s="84"/>
      <c r="K39" s="84"/>
      <c r="L39" s="84"/>
      <c r="M39" s="84"/>
    </row>
    <row r="40" spans="1:13" ht="74.25" customHeight="1">
      <c r="A40" s="76" t="s">
        <v>709</v>
      </c>
      <c r="B40" s="77" t="s">
        <v>2</v>
      </c>
      <c r="C40" s="78">
        <f>C41+C42</f>
        <v>0</v>
      </c>
      <c r="D40" s="78">
        <f>D41+D42</f>
        <v>0</v>
      </c>
      <c r="E40" s="78">
        <f>IF((G40+I40+K40+M40)=SUM(E41:E42),SUM(E41:E42),"`ОШ!`")</f>
        <v>0</v>
      </c>
      <c r="F40" s="78">
        <f aca="true" t="shared" si="8" ref="F40:M40">F41+F42</f>
        <v>0</v>
      </c>
      <c r="G40" s="78">
        <f t="shared" si="8"/>
        <v>0</v>
      </c>
      <c r="H40" s="78">
        <f t="shared" si="8"/>
        <v>0</v>
      </c>
      <c r="I40" s="78">
        <f t="shared" si="8"/>
        <v>0</v>
      </c>
      <c r="J40" s="78">
        <f t="shared" si="8"/>
        <v>0</v>
      </c>
      <c r="K40" s="78">
        <f t="shared" si="8"/>
        <v>0</v>
      </c>
      <c r="L40" s="78">
        <f t="shared" si="8"/>
        <v>0</v>
      </c>
      <c r="M40" s="78">
        <f t="shared" si="8"/>
        <v>0</v>
      </c>
    </row>
    <row r="41" spans="1:13" s="73" customFormat="1" ht="17.25" customHeight="1">
      <c r="A41" s="559" t="s">
        <v>737</v>
      </c>
      <c r="B41" s="560"/>
      <c r="C41" s="79"/>
      <c r="D41" s="79"/>
      <c r="E41" s="79"/>
      <c r="F41" s="79"/>
      <c r="G41" s="79"/>
      <c r="H41" s="79"/>
      <c r="I41" s="80"/>
      <c r="J41" s="80"/>
      <c r="K41" s="80"/>
      <c r="L41" s="80"/>
      <c r="M41" s="80"/>
    </row>
    <row r="42" spans="1:13" ht="16.5" customHeight="1">
      <c r="A42" s="559" t="s">
        <v>736</v>
      </c>
      <c r="B42" s="560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66" customHeight="1">
      <c r="A43" s="76" t="s">
        <v>710</v>
      </c>
      <c r="B43" s="77" t="s">
        <v>3</v>
      </c>
      <c r="C43" s="78">
        <f>C44+C45</f>
        <v>0</v>
      </c>
      <c r="D43" s="78">
        <f>D44+D45</f>
        <v>0</v>
      </c>
      <c r="E43" s="78">
        <f>IF((G43+I43+K43+M43)=SUM(E44:E45),SUM(E44:E45),"`ОШ!`")</f>
        <v>0</v>
      </c>
      <c r="F43" s="78">
        <f aca="true" t="shared" si="9" ref="F43:M43">F44+F45</f>
        <v>0</v>
      </c>
      <c r="G43" s="78">
        <f t="shared" si="9"/>
        <v>0</v>
      </c>
      <c r="H43" s="78">
        <f t="shared" si="9"/>
        <v>0</v>
      </c>
      <c r="I43" s="78">
        <f t="shared" si="9"/>
        <v>0</v>
      </c>
      <c r="J43" s="78">
        <f t="shared" si="9"/>
        <v>0</v>
      </c>
      <c r="K43" s="78">
        <f t="shared" si="9"/>
        <v>0</v>
      </c>
      <c r="L43" s="78">
        <f t="shared" si="9"/>
        <v>0</v>
      </c>
      <c r="M43" s="78">
        <f t="shared" si="9"/>
        <v>0</v>
      </c>
    </row>
    <row r="44" spans="1:13" s="73" customFormat="1" ht="17.25" customHeight="1">
      <c r="A44" s="559" t="s">
        <v>737</v>
      </c>
      <c r="B44" s="560"/>
      <c r="C44" s="79"/>
      <c r="D44" s="79"/>
      <c r="E44" s="79"/>
      <c r="F44" s="79"/>
      <c r="G44" s="79"/>
      <c r="H44" s="79"/>
      <c r="I44" s="80"/>
      <c r="J44" s="80"/>
      <c r="K44" s="80"/>
      <c r="L44" s="80"/>
      <c r="M44" s="80"/>
    </row>
    <row r="45" spans="1:13" ht="17.25" customHeight="1">
      <c r="A45" s="559" t="s">
        <v>736</v>
      </c>
      <c r="B45" s="5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1:13" s="73" customFormat="1" ht="42.75" customHeight="1">
      <c r="A46" s="559" t="s">
        <v>358</v>
      </c>
      <c r="B46" s="560"/>
      <c r="C46" s="86"/>
      <c r="D46" s="86"/>
      <c r="E46" s="86"/>
      <c r="F46" s="86"/>
      <c r="G46" s="86"/>
      <c r="H46" s="86"/>
      <c r="I46" s="80"/>
      <c r="J46" s="80"/>
      <c r="K46" s="80"/>
      <c r="L46" s="80"/>
      <c r="M46" s="80"/>
    </row>
    <row r="47" spans="1:13" s="73" customFormat="1" ht="33" customHeight="1">
      <c r="A47" s="571" t="s">
        <v>356</v>
      </c>
      <c r="B47" s="572"/>
      <c r="C47" s="86"/>
      <c r="D47" s="86"/>
      <c r="E47" s="86"/>
      <c r="F47" s="86"/>
      <c r="G47" s="86"/>
      <c r="H47" s="86"/>
      <c r="I47" s="80"/>
      <c r="J47" s="80"/>
      <c r="K47" s="80"/>
      <c r="L47" s="80"/>
      <c r="M47" s="80"/>
    </row>
    <row r="48" spans="1:13" s="87" customFormat="1" ht="165.75" customHeight="1">
      <c r="A48" s="76" t="s">
        <v>711</v>
      </c>
      <c r="B48" s="77" t="s">
        <v>357</v>
      </c>
      <c r="C48" s="78">
        <f>C49+C50</f>
        <v>0</v>
      </c>
      <c r="D48" s="78">
        <f>D49+D50</f>
        <v>0</v>
      </c>
      <c r="E48" s="78">
        <f>IF((G48+I48+K48+M48)=SUM(E49:E50),SUM(E49:E50),"`ОШ!`")</f>
        <v>0</v>
      </c>
      <c r="F48" s="78">
        <f aca="true" t="shared" si="10" ref="F48:M48">F49+F50</f>
        <v>0</v>
      </c>
      <c r="G48" s="78">
        <f t="shared" si="10"/>
        <v>0</v>
      </c>
      <c r="H48" s="78">
        <f t="shared" si="10"/>
        <v>0</v>
      </c>
      <c r="I48" s="78">
        <f t="shared" si="10"/>
        <v>0</v>
      </c>
      <c r="J48" s="78">
        <f t="shared" si="10"/>
        <v>0</v>
      </c>
      <c r="K48" s="78">
        <f t="shared" si="10"/>
        <v>0</v>
      </c>
      <c r="L48" s="78">
        <f t="shared" si="10"/>
        <v>0</v>
      </c>
      <c r="M48" s="78">
        <f t="shared" si="10"/>
        <v>0</v>
      </c>
    </row>
    <row r="49" spans="1:13" s="73" customFormat="1" ht="17.25" customHeight="1">
      <c r="A49" s="559" t="s">
        <v>737</v>
      </c>
      <c r="B49" s="560"/>
      <c r="C49" s="79"/>
      <c r="D49" s="79"/>
      <c r="E49" s="79"/>
      <c r="F49" s="79"/>
      <c r="G49" s="79"/>
      <c r="H49" s="79"/>
      <c r="I49" s="80"/>
      <c r="J49" s="80"/>
      <c r="K49" s="80"/>
      <c r="L49" s="80"/>
      <c r="M49" s="80"/>
    </row>
    <row r="50" spans="1:13" ht="18.75" customHeight="1">
      <c r="A50" s="559" t="s">
        <v>736</v>
      </c>
      <c r="B50" s="560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 s="73" customFormat="1" ht="41.25" customHeight="1">
      <c r="A51" s="559" t="s">
        <v>358</v>
      </c>
      <c r="B51" s="560"/>
      <c r="C51" s="86"/>
      <c r="D51" s="86"/>
      <c r="E51" s="86"/>
      <c r="F51" s="86"/>
      <c r="G51" s="86"/>
      <c r="H51" s="86"/>
      <c r="I51" s="80"/>
      <c r="J51" s="80"/>
      <c r="K51" s="80"/>
      <c r="L51" s="80"/>
      <c r="M51" s="80"/>
    </row>
    <row r="52" spans="1:13" ht="89.25">
      <c r="A52" s="76" t="s">
        <v>712</v>
      </c>
      <c r="B52" s="77" t="s">
        <v>4</v>
      </c>
      <c r="C52" s="78">
        <f>C53+C54</f>
        <v>0</v>
      </c>
      <c r="D52" s="78">
        <f>D53+D54</f>
        <v>0</v>
      </c>
      <c r="E52" s="78">
        <f>IF((G52+I52+K52+M52)=SUM(E53:E54),SUM(E53:E54),"`ОШ!`")</f>
        <v>0</v>
      </c>
      <c r="F52" s="78">
        <f aca="true" t="shared" si="11" ref="F52:M52">F53+F54</f>
        <v>0</v>
      </c>
      <c r="G52" s="78">
        <f t="shared" si="11"/>
        <v>0</v>
      </c>
      <c r="H52" s="78">
        <f t="shared" si="11"/>
        <v>0</v>
      </c>
      <c r="I52" s="78">
        <f t="shared" si="11"/>
        <v>0</v>
      </c>
      <c r="J52" s="78">
        <f t="shared" si="11"/>
        <v>0</v>
      </c>
      <c r="K52" s="78">
        <f t="shared" si="11"/>
        <v>0</v>
      </c>
      <c r="L52" s="78">
        <f t="shared" si="11"/>
        <v>0</v>
      </c>
      <c r="M52" s="78">
        <f t="shared" si="11"/>
        <v>0</v>
      </c>
    </row>
    <row r="53" spans="1:13" s="73" customFormat="1" ht="17.25" customHeight="1">
      <c r="A53" s="559" t="s">
        <v>737</v>
      </c>
      <c r="B53" s="560"/>
      <c r="C53" s="79"/>
      <c r="D53" s="79"/>
      <c r="E53" s="79"/>
      <c r="F53" s="79"/>
      <c r="G53" s="79"/>
      <c r="H53" s="79"/>
      <c r="I53" s="80"/>
      <c r="J53" s="80"/>
      <c r="K53" s="80"/>
      <c r="L53" s="80"/>
      <c r="M53" s="80"/>
    </row>
    <row r="54" spans="1:13" ht="17.25" customHeight="1">
      <c r="A54" s="559" t="s">
        <v>736</v>
      </c>
      <c r="B54" s="560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39.75" customHeight="1">
      <c r="A55" s="559" t="s">
        <v>358</v>
      </c>
      <c r="B55" s="560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s="74" customFormat="1" ht="23.25" customHeight="1">
      <c r="A56" s="570" t="s">
        <v>714</v>
      </c>
      <c r="B56" s="570"/>
      <c r="C56" s="375">
        <f aca="true" t="shared" si="12" ref="C56:M56">C8+C12+C16+C20+C24+C27+C31+C36+C39+C40+C43+C48+C52</f>
        <v>50</v>
      </c>
      <c r="D56" s="375">
        <f t="shared" si="12"/>
        <v>15</v>
      </c>
      <c r="E56" s="375">
        <f t="shared" si="12"/>
        <v>8</v>
      </c>
      <c r="F56" s="375">
        <f t="shared" si="12"/>
        <v>6</v>
      </c>
      <c r="G56" s="375">
        <f t="shared" si="12"/>
        <v>0</v>
      </c>
      <c r="H56" s="375">
        <f t="shared" si="12"/>
        <v>0</v>
      </c>
      <c r="I56" s="375">
        <f t="shared" si="12"/>
        <v>0</v>
      </c>
      <c r="J56" s="375">
        <f t="shared" si="12"/>
        <v>2</v>
      </c>
      <c r="K56" s="375">
        <f t="shared" si="12"/>
        <v>0</v>
      </c>
      <c r="L56" s="375">
        <f t="shared" si="12"/>
        <v>7</v>
      </c>
      <c r="M56" s="375">
        <f t="shared" si="12"/>
        <v>8</v>
      </c>
    </row>
    <row r="57" spans="1:13" s="73" customFormat="1" ht="17.25" customHeight="1">
      <c r="A57" s="563" t="s">
        <v>737</v>
      </c>
      <c r="B57" s="564"/>
      <c r="C57" s="376">
        <f aca="true" t="shared" si="13" ref="C57:M57">C9+C13+C17+C21+C25+C28+C32+C37+C39+C41+C44+C49+C53</f>
        <v>1</v>
      </c>
      <c r="D57" s="376">
        <f t="shared" si="13"/>
        <v>0</v>
      </c>
      <c r="E57" s="376">
        <f t="shared" si="13"/>
        <v>0</v>
      </c>
      <c r="F57" s="376">
        <f t="shared" si="13"/>
        <v>0</v>
      </c>
      <c r="G57" s="376">
        <f t="shared" si="13"/>
        <v>0</v>
      </c>
      <c r="H57" s="376">
        <f t="shared" si="13"/>
        <v>0</v>
      </c>
      <c r="I57" s="376">
        <f t="shared" si="13"/>
        <v>0</v>
      </c>
      <c r="J57" s="376">
        <f t="shared" si="13"/>
        <v>0</v>
      </c>
      <c r="K57" s="376">
        <f t="shared" si="13"/>
        <v>0</v>
      </c>
      <c r="L57" s="376">
        <f t="shared" si="13"/>
        <v>0</v>
      </c>
      <c r="M57" s="376">
        <f t="shared" si="13"/>
        <v>0</v>
      </c>
    </row>
    <row r="58" spans="1:13" s="73" customFormat="1" ht="18" customHeight="1">
      <c r="A58" s="563" t="s">
        <v>736</v>
      </c>
      <c r="B58" s="564"/>
      <c r="C58" s="376">
        <f aca="true" t="shared" si="14" ref="C58:M58">C10+C14+C18+C22+C26+C29+C33+C38+C42+C45+C50+C54</f>
        <v>49</v>
      </c>
      <c r="D58" s="376">
        <f t="shared" si="14"/>
        <v>15</v>
      </c>
      <c r="E58" s="376">
        <f t="shared" si="14"/>
        <v>8</v>
      </c>
      <c r="F58" s="376">
        <f t="shared" si="14"/>
        <v>6</v>
      </c>
      <c r="G58" s="376">
        <f t="shared" si="14"/>
        <v>0</v>
      </c>
      <c r="H58" s="376">
        <f t="shared" si="14"/>
        <v>0</v>
      </c>
      <c r="I58" s="376">
        <f t="shared" si="14"/>
        <v>0</v>
      </c>
      <c r="J58" s="376">
        <f t="shared" si="14"/>
        <v>2</v>
      </c>
      <c r="K58" s="376">
        <f t="shared" si="14"/>
        <v>0</v>
      </c>
      <c r="L58" s="376">
        <f t="shared" si="14"/>
        <v>7</v>
      </c>
      <c r="M58" s="376">
        <f t="shared" si="14"/>
        <v>8</v>
      </c>
    </row>
    <row r="59" spans="1:13" s="73" customFormat="1" ht="42.75" customHeight="1">
      <c r="A59" s="563" t="s">
        <v>358</v>
      </c>
      <c r="B59" s="564"/>
      <c r="C59" s="376">
        <f aca="true" t="shared" si="15" ref="C59:M59">C11+C15+C19+C23+C30+C34+C46+C51+C55</f>
        <v>10</v>
      </c>
      <c r="D59" s="376">
        <f t="shared" si="15"/>
        <v>3</v>
      </c>
      <c r="E59" s="376">
        <f t="shared" si="15"/>
        <v>1</v>
      </c>
      <c r="F59" s="376">
        <f t="shared" si="15"/>
        <v>1</v>
      </c>
      <c r="G59" s="376">
        <f t="shared" si="15"/>
        <v>0</v>
      </c>
      <c r="H59" s="376">
        <f t="shared" si="15"/>
        <v>0</v>
      </c>
      <c r="I59" s="376">
        <f t="shared" si="15"/>
        <v>0</v>
      </c>
      <c r="J59" s="376">
        <f t="shared" si="15"/>
        <v>0</v>
      </c>
      <c r="K59" s="376">
        <f t="shared" si="15"/>
        <v>0</v>
      </c>
      <c r="L59" s="376">
        <f t="shared" si="15"/>
        <v>2</v>
      </c>
      <c r="M59" s="376">
        <f t="shared" si="15"/>
        <v>1</v>
      </c>
    </row>
    <row r="60" spans="1:13" s="73" customFormat="1" ht="15.75">
      <c r="A60" s="289"/>
      <c r="B60" s="289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</row>
    <row r="61" spans="1:13" s="73" customFormat="1" ht="15.75">
      <c r="A61" s="289"/>
      <c r="B61" s="289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</row>
    <row r="62" spans="2:8" s="88" customFormat="1" ht="17.25" customHeight="1">
      <c r="B62" s="88" t="s">
        <v>578</v>
      </c>
      <c r="H62" s="88" t="s">
        <v>579</v>
      </c>
    </row>
    <row r="63" s="88" customFormat="1" ht="15.75"/>
    <row r="64" spans="2:6" s="88" customFormat="1" ht="15.75">
      <c r="B64" s="569" t="s">
        <v>563</v>
      </c>
      <c r="C64" s="569"/>
      <c r="D64" s="569"/>
      <c r="E64" s="569"/>
      <c r="F64" s="569"/>
    </row>
    <row r="65" s="88" customFormat="1" ht="11.25" customHeight="1"/>
    <row r="66" ht="12.75">
      <c r="B66" s="89" t="s">
        <v>5</v>
      </c>
    </row>
  </sheetData>
  <sheetProtection/>
  <mergeCells count="52">
    <mergeCell ref="A18:B18"/>
    <mergeCell ref="A2:H2"/>
    <mergeCell ref="A3:I3"/>
    <mergeCell ref="A46:B46"/>
    <mergeCell ref="A22:B22"/>
    <mergeCell ref="A13:B13"/>
    <mergeCell ref="A15:B15"/>
    <mergeCell ref="B5:B6"/>
    <mergeCell ref="A9:B9"/>
    <mergeCell ref="A10:B10"/>
    <mergeCell ref="D5:E5"/>
    <mergeCell ref="F5:G5"/>
    <mergeCell ref="H5:I5"/>
    <mergeCell ref="A14:B14"/>
    <mergeCell ref="A5:A6"/>
    <mergeCell ref="A11:B11"/>
    <mergeCell ref="C5:C6"/>
    <mergeCell ref="B64:F64"/>
    <mergeCell ref="A26:B26"/>
    <mergeCell ref="A29:B29"/>
    <mergeCell ref="A33:B33"/>
    <mergeCell ref="A56:B56"/>
    <mergeCell ref="A32:B32"/>
    <mergeCell ref="A30:B30"/>
    <mergeCell ref="A59:B59"/>
    <mergeCell ref="A42:B42"/>
    <mergeCell ref="A47:B47"/>
    <mergeCell ref="A58:B58"/>
    <mergeCell ref="A45:B45"/>
    <mergeCell ref="A44:B44"/>
    <mergeCell ref="A49:B49"/>
    <mergeCell ref="A50:B50"/>
    <mergeCell ref="A38:B38"/>
    <mergeCell ref="A55:B55"/>
    <mergeCell ref="A41:B41"/>
    <mergeCell ref="A51:B51"/>
    <mergeCell ref="A1:B1"/>
    <mergeCell ref="A54:B54"/>
    <mergeCell ref="A17:B17"/>
    <mergeCell ref="A4:M4"/>
    <mergeCell ref="J5:K5"/>
    <mergeCell ref="A23:B23"/>
    <mergeCell ref="A21:B21"/>
    <mergeCell ref="L5:M5"/>
    <mergeCell ref="A28:B28"/>
    <mergeCell ref="A25:B25"/>
    <mergeCell ref="A19:B19"/>
    <mergeCell ref="A34:B34"/>
    <mergeCell ref="A35:B35"/>
    <mergeCell ref="A37:B37"/>
    <mergeCell ref="A57:B57"/>
    <mergeCell ref="A53:B53"/>
  </mergeCells>
  <printOptions/>
  <pageMargins left="0.1968503937007874" right="0.1968503937007874" top="0.7874015748031497" bottom="0.5905511811023623" header="0.4724409448818898" footer="0.3937007874015748"/>
  <pageSetup firstPageNumber="36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 России</dc:creator>
  <cp:keywords/>
  <dc:description/>
  <cp:lastModifiedBy>nshibaeva</cp:lastModifiedBy>
  <cp:lastPrinted>2012-07-12T05:03:58Z</cp:lastPrinted>
  <dcterms:created xsi:type="dcterms:W3CDTF">2000-12-21T07:47:56Z</dcterms:created>
  <dcterms:modified xsi:type="dcterms:W3CDTF">2012-07-31T09:36:36Z</dcterms:modified>
  <cp:category/>
  <cp:version/>
  <cp:contentType/>
  <cp:contentStatus/>
</cp:coreProperties>
</file>